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firstSheet="2" activeTab="2"/>
  </bookViews>
  <sheets>
    <sheet name="参加者リスト" sheetId="1" r:id="rId1"/>
    <sheet name="結果男子Ｂ級単" sheetId="2" r:id="rId2"/>
    <sheet name="結果男Ｂ複" sheetId="3" r:id="rId3"/>
    <sheet name="結果女子Ａ複" sheetId="4" r:id="rId4"/>
    <sheet name="結果女子Ｂ複" sheetId="5" r:id="rId5"/>
    <sheet name="結果女子Ｃ複" sheetId="6" r:id="rId6"/>
    <sheet name="結果報告（協会用）" sheetId="7" r:id="rId7"/>
    <sheet name="タイムテーブル" sheetId="8" r:id="rId8"/>
  </sheets>
  <definedNames>
    <definedName name="_xlnm.Print_Area" localSheetId="3">'結果女子Ａ複'!$B$1:$Y$50</definedName>
    <definedName name="_xlnm.Print_Area" localSheetId="4">'結果女子Ｂ複'!$B$1:$AB$63</definedName>
    <definedName name="_xlnm.Print_Area" localSheetId="5">'結果女子Ｃ複'!$B$1:$Y$50</definedName>
    <definedName name="_xlnm.Print_Area" localSheetId="2">'結果男Ｂ複'!$B$1:$Y$50</definedName>
    <definedName name="_xlnm.Print_Area" localSheetId="1">'結果男子Ｂ級単'!$B$3:$AR$15</definedName>
    <definedName name="_xlnm.Print_Area" localSheetId="6">'結果報告（協会用）'!$A$1:$O$40</definedName>
    <definedName name="_xlnm.Print_Area" localSheetId="0">'参加者リスト'!$J$35:$R$93</definedName>
  </definedNames>
  <calcPr fullCalcOnLoad="1"/>
</workbook>
</file>

<file path=xl/sharedStrings.xml><?xml version="1.0" encoding="utf-8"?>
<sst xmlns="http://schemas.openxmlformats.org/spreadsheetml/2006/main" count="365" uniqueCount="216">
  <si>
    <t>男子Ｂ級シングルス</t>
  </si>
  <si>
    <t>種目</t>
  </si>
  <si>
    <t>男子Ａ級ダブルス</t>
  </si>
  <si>
    <t>男子Ｂ級ダブルス</t>
  </si>
  <si>
    <t>男子Ｃ級ダブルス</t>
  </si>
  <si>
    <t>女子Ｂ級シングルス</t>
  </si>
  <si>
    <t>女子Ａ級ダブルス</t>
  </si>
  <si>
    <t>女子Ｂ級ダブルス</t>
  </si>
  <si>
    <t>女子Ｃ級ダブルス</t>
  </si>
  <si>
    <t>日時</t>
  </si>
  <si>
    <t>：</t>
  </si>
  <si>
    <t>会場</t>
  </si>
  <si>
    <t>：</t>
  </si>
  <si>
    <t>主催</t>
  </si>
  <si>
    <t>後援</t>
  </si>
  <si>
    <t>連絡先</t>
  </si>
  <si>
    <t>：</t>
  </si>
  <si>
    <t>清水　隆行</t>
  </si>
  <si>
    <t>携帯：０８０－１９２６－８５４０</t>
  </si>
  <si>
    <t>参加者</t>
  </si>
  <si>
    <t>山口県バドミントン協会</t>
  </si>
  <si>
    <t>男子Ａ級複</t>
  </si>
  <si>
    <t>男子Ｂ級複</t>
  </si>
  <si>
    <t>男子Ｃ級複</t>
  </si>
  <si>
    <t>女子Ａ級複</t>
  </si>
  <si>
    <t>女子Ｂ級複</t>
  </si>
  <si>
    <t>女子Ｃ級複</t>
  </si>
  <si>
    <t>昇級</t>
  </si>
  <si>
    <t>男子Ｂ級単</t>
  </si>
  <si>
    <t>女子Ｂ級単</t>
  </si>
  <si>
    <t>優勝</t>
  </si>
  <si>
    <t>コートＮｏ.</t>
  </si>
  <si>
    <t>開始時刻</t>
  </si>
  <si>
    <t>1コート</t>
  </si>
  <si>
    <t>2コート</t>
  </si>
  <si>
    <t>3コート</t>
  </si>
  <si>
    <t>4コート</t>
  </si>
  <si>
    <t>5コート</t>
  </si>
  <si>
    <t>6コート</t>
  </si>
  <si>
    <t>7コート</t>
  </si>
  <si>
    <t>8コート</t>
  </si>
  <si>
    <t>9コート</t>
  </si>
  <si>
    <t>10コート</t>
  </si>
  <si>
    <t>タイムテーブル</t>
  </si>
  <si>
    <t>主管</t>
  </si>
  <si>
    <t>防府市バドミントン協会</t>
  </si>
  <si>
    <t>準優勝</t>
  </si>
  <si>
    <t>３位</t>
  </si>
  <si>
    <t>山口県秋季中部地区バドミントン大会結果報告</t>
  </si>
  <si>
    <t>Ａ</t>
  </si>
  <si>
    <t>Ｂ</t>
  </si>
  <si>
    <t>新南陽レインボー</t>
  </si>
  <si>
    <t>宇部シャトルズ</t>
  </si>
  <si>
    <t>山口ふしのクラブ</t>
  </si>
  <si>
    <t>姫山シャトルズ</t>
  </si>
  <si>
    <t>宇部ＦＣ</t>
  </si>
  <si>
    <t>トライアル</t>
  </si>
  <si>
    <t>男子単</t>
  </si>
  <si>
    <t>ＨＯＦＵ　ＣＩＴＹ</t>
  </si>
  <si>
    <t>クリアーズ</t>
  </si>
  <si>
    <t>下松ストリーム</t>
  </si>
  <si>
    <t>ハッピーレディース</t>
  </si>
  <si>
    <t>山口レディースクラブ</t>
  </si>
  <si>
    <t>防府バド同好会</t>
  </si>
  <si>
    <t>下松ミラクル</t>
  </si>
  <si>
    <t>-</t>
  </si>
  <si>
    <t>山本和義</t>
  </si>
  <si>
    <t>宇部興産</t>
  </si>
  <si>
    <t>重岩克洋</t>
  </si>
  <si>
    <t>柳井市役所</t>
  </si>
  <si>
    <t>伊藤亮滋</t>
  </si>
  <si>
    <t>周南市役所</t>
  </si>
  <si>
    <t>清水隆行</t>
  </si>
  <si>
    <t>ＨＯＦＵ　ＣＩＴＹ</t>
  </si>
  <si>
    <t>中村和寛</t>
  </si>
  <si>
    <t>近森忠明</t>
  </si>
  <si>
    <t>虎っ子クラブ</t>
  </si>
  <si>
    <t>片寄卓児</t>
  </si>
  <si>
    <t>山本浩伸</t>
  </si>
  <si>
    <t>高實直輝</t>
  </si>
  <si>
    <t>早川美奈子</t>
  </si>
  <si>
    <t>トライアル</t>
  </si>
  <si>
    <t>武永加代</t>
  </si>
  <si>
    <t>水岡章予</t>
  </si>
  <si>
    <t>クリアーズ</t>
  </si>
  <si>
    <t>平井友梨</t>
  </si>
  <si>
    <t>柳井るみ子</t>
  </si>
  <si>
    <t>サタディスマッシュ</t>
  </si>
  <si>
    <t>田中信子</t>
  </si>
  <si>
    <t>サタディスマッシュ</t>
  </si>
  <si>
    <t>内田郁子</t>
  </si>
  <si>
    <t>ハッピーレディース</t>
  </si>
  <si>
    <t>倉重晴美</t>
  </si>
  <si>
    <t>西村真里</t>
  </si>
  <si>
    <t>クリアーズ</t>
  </si>
  <si>
    <t>大西香織</t>
  </si>
  <si>
    <t>いちごみるく</t>
  </si>
  <si>
    <t>篠原貴美子</t>
  </si>
  <si>
    <t>濱崎早苗</t>
  </si>
  <si>
    <t>二井聡子</t>
  </si>
  <si>
    <t>山根恵美子</t>
  </si>
  <si>
    <t>栗本久美</t>
  </si>
  <si>
    <t>福田幸子</t>
  </si>
  <si>
    <t>佐伯芳香</t>
  </si>
  <si>
    <t>斉藤静枝</t>
  </si>
  <si>
    <t>大田宙子</t>
  </si>
  <si>
    <t>松永千史</t>
  </si>
  <si>
    <t>松原安子</t>
  </si>
  <si>
    <t>ハッピーレディース</t>
  </si>
  <si>
    <t>伊藤芽美</t>
  </si>
  <si>
    <t>サタディスマッシュ</t>
  </si>
  <si>
    <t>藤竹恭子</t>
  </si>
  <si>
    <t>為近勝子</t>
  </si>
  <si>
    <t>松本さな江</t>
  </si>
  <si>
    <t>リバティステップ</t>
  </si>
  <si>
    <t>沖山智恵子</t>
  </si>
  <si>
    <t>ブルータンキース</t>
  </si>
  <si>
    <t>大山啓子</t>
  </si>
  <si>
    <t>中畑孝子</t>
  </si>
  <si>
    <t>高木晶子</t>
  </si>
  <si>
    <t>周東レディース</t>
  </si>
  <si>
    <t>坂本知佐子</t>
  </si>
  <si>
    <t>小川善己</t>
  </si>
  <si>
    <t>岡村洋子</t>
  </si>
  <si>
    <t>ＨＳＣ</t>
  </si>
  <si>
    <t>深川秀美</t>
  </si>
  <si>
    <t>佐々木恵子</t>
  </si>
  <si>
    <t>福井由香</t>
  </si>
  <si>
    <t>若松淳子</t>
  </si>
  <si>
    <t>柴北美代子</t>
  </si>
  <si>
    <t>津田幸子</t>
  </si>
  <si>
    <t>村重尚江</t>
  </si>
  <si>
    <t>ホワイトローズ</t>
  </si>
  <si>
    <t>吉永千寿子</t>
  </si>
  <si>
    <t>宮田敏子</t>
  </si>
  <si>
    <t>小野田チェリーズ</t>
  </si>
  <si>
    <t>広政利江子</t>
  </si>
  <si>
    <t>岡田真由美</t>
  </si>
  <si>
    <t>ペパーミント</t>
  </si>
  <si>
    <t>本村彰子</t>
  </si>
  <si>
    <t>スイートピー</t>
  </si>
  <si>
    <t>田中悦子</t>
  </si>
  <si>
    <t>原田千穂</t>
  </si>
  <si>
    <t>河村和子</t>
  </si>
  <si>
    <t>岩﨑明美</t>
  </si>
  <si>
    <t>落合直子</t>
  </si>
  <si>
    <t>浜崎美雪</t>
  </si>
  <si>
    <t>順位</t>
  </si>
  <si>
    <t>山本</t>
  </si>
  <si>
    <t>重岩</t>
  </si>
  <si>
    <t>伊藤</t>
  </si>
  <si>
    <t>11コート</t>
  </si>
  <si>
    <t>12コート</t>
  </si>
  <si>
    <t>主審</t>
  </si>
  <si>
    <t>山本（宇部興産）</t>
  </si>
  <si>
    <t>線審</t>
  </si>
  <si>
    <t>重岩（柳井市役所）</t>
  </si>
  <si>
    <t>伊藤（周南市役所）</t>
  </si>
  <si>
    <t>山本、高實（ＨＯＦＵ）</t>
  </si>
  <si>
    <t>清水、中村（ＨＯＦＵ）</t>
  </si>
  <si>
    <t>近森、片寄（虎っ子）</t>
  </si>
  <si>
    <t>男子Ｂ級複</t>
  </si>
  <si>
    <t>男子Ｂ級複１敗者</t>
  </si>
  <si>
    <t>複１敗者、複１勝者</t>
  </si>
  <si>
    <t>男子Ｂ級複2敗者</t>
  </si>
  <si>
    <t>早川（トライアル）</t>
  </si>
  <si>
    <t>柳井、田中（サタディ）</t>
  </si>
  <si>
    <t>女子Ａ級複1敗者</t>
  </si>
  <si>
    <t>複1敗者、武永（トライ）</t>
  </si>
  <si>
    <t>女子Ａ級複2敗者</t>
  </si>
  <si>
    <t>女子Ａ級複3敗者</t>
  </si>
  <si>
    <t>松本（リバティ）</t>
  </si>
  <si>
    <t>松原、伊藤（ハッピー）</t>
  </si>
  <si>
    <t>篠原（クリアーズ）</t>
  </si>
  <si>
    <t>藤竹、為近（宇部）</t>
  </si>
  <si>
    <t>村重（ホワイト）</t>
  </si>
  <si>
    <t>栗本、福田（ふしの）</t>
  </si>
  <si>
    <t>女子Ｂ級複1敗者</t>
  </si>
  <si>
    <t>複1敗者、複1勝者</t>
  </si>
  <si>
    <t>女子Ｂ級複2敗者</t>
  </si>
  <si>
    <t>複2敗者、複2勝者</t>
  </si>
  <si>
    <t>女子Ｂ級複3敗者</t>
  </si>
  <si>
    <t>複3敗者、複3勝者</t>
  </si>
  <si>
    <t>佐伯（山口レディ）</t>
  </si>
  <si>
    <t>斉藤（山口レディ）、複3勝者</t>
  </si>
  <si>
    <t>女子Ｂ級複4敗者</t>
  </si>
  <si>
    <t>女子Ｂ級複6敗者</t>
  </si>
  <si>
    <t>複5敗者、複5敗者</t>
  </si>
  <si>
    <t>複7敗者、複7敗者</t>
  </si>
  <si>
    <t>女子Ｂ級複8敗者</t>
  </si>
  <si>
    <t>女子Ｂ級複9敗者</t>
  </si>
  <si>
    <t>複9敗者、複9勝者</t>
  </si>
  <si>
    <t>女子Ｂ級複10敗者</t>
  </si>
  <si>
    <t>女子Ｂ級複11敗者</t>
  </si>
  <si>
    <t>複10敗者、事務局</t>
  </si>
  <si>
    <t>複11敗者、事務局</t>
  </si>
  <si>
    <t>女子Ｂ級複12敗者</t>
  </si>
  <si>
    <t>複13敗者、複13敗者</t>
  </si>
  <si>
    <t>宮田（小野田）</t>
  </si>
  <si>
    <t>落合、浜崎（防府バド）</t>
  </si>
  <si>
    <t>女子Ｃ級複1敗者</t>
  </si>
  <si>
    <t>女子Ｃ級複2敗者</t>
  </si>
  <si>
    <t>女子Ｃ級複3敗者</t>
  </si>
  <si>
    <t>複2敗者、事務局</t>
  </si>
  <si>
    <t>複3敗者、事務局</t>
  </si>
  <si>
    <t>複8敗者、複8勝者</t>
  </si>
  <si>
    <t>ソルトアリーナ防府</t>
  </si>
  <si>
    <t>防府市体育協会</t>
  </si>
  <si>
    <t>勝敗</t>
  </si>
  <si>
    <t>ゲーム率</t>
  </si>
  <si>
    <t>勝率</t>
  </si>
  <si>
    <t>ｹﾞｰﾑ差</t>
  </si>
  <si>
    <t>順位値</t>
  </si>
  <si>
    <t>得点率</t>
  </si>
  <si>
    <t>得点差</t>
  </si>
  <si>
    <t>棄権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</si>
</sst>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[$-411]ggge&quot;年&quot;m&quot;月&quot;d&quot;日&quot;&quot;（日）&quot;"/>
    <numFmt numFmtId="178" formatCode="&quot;延べ&quot;\ ###\ &quot;人&quot;"/>
    <numFmt numFmtId="179" formatCode="0_);[Red]\(0\)"/>
    <numFmt numFmtId="180" formatCode="&quot;(&quot;@&quot;)&quot;"/>
    <numFmt numFmtId="181" formatCode="0.000_);[Red]\(0.000\)"/>
    <numFmt numFmtId="182" formatCode="0.000_ "/>
    <numFmt numFmtId="183" formatCode="0.00_ 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0"/>
      <color indexed="9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23"/>
      <name val="ＭＳ Ｐゴシック"/>
      <family val="3"/>
    </font>
    <font>
      <sz val="22"/>
      <name val="ＭＳ Ｐゴシック"/>
      <family val="3"/>
    </font>
    <font>
      <sz val="24"/>
      <name val="ＭＳ Ｐゴシック"/>
      <family val="3"/>
    </font>
    <font>
      <sz val="12"/>
      <color indexed="9"/>
      <name val="ＭＳ Ｐゴシック"/>
      <family val="3"/>
    </font>
    <font>
      <sz val="11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dotted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dotted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dotted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>
        <color indexed="63"/>
      </right>
      <top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dotted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 diagonalUp="1">
      <left style="thin"/>
      <right style="thin"/>
      <top style="double"/>
      <bottom>
        <color indexed="63"/>
      </bottom>
      <diagonal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shrinkToFit="1"/>
    </xf>
    <xf numFmtId="176" fontId="2" fillId="0" borderId="0" xfId="0" applyNumberFormat="1" applyFont="1" applyFill="1" applyAlignment="1">
      <alignment horizontal="left"/>
    </xf>
    <xf numFmtId="176" fontId="2" fillId="0" borderId="0" xfId="0" applyNumberFormat="1" applyFont="1" applyFill="1" applyAlignment="1">
      <alignment horizontal="right" shrinkToFit="1"/>
    </xf>
    <xf numFmtId="176" fontId="2" fillId="0" borderId="0" xfId="0" applyNumberFormat="1" applyFont="1" applyFill="1" applyAlignment="1">
      <alignment shrinkToFit="1"/>
    </xf>
    <xf numFmtId="0" fontId="0" fillId="0" borderId="1" xfId="0" applyFill="1" applyBorder="1" applyAlignment="1">
      <alignment horizontal="distributed"/>
    </xf>
    <xf numFmtId="176" fontId="0" fillId="0" borderId="1" xfId="0" applyNumberFormat="1" applyFill="1" applyBorder="1" applyAlignment="1">
      <alignment horizontal="left" shrinkToFit="1"/>
    </xf>
    <xf numFmtId="0" fontId="0" fillId="0" borderId="0" xfId="0" applyFill="1" applyAlignment="1">
      <alignment/>
    </xf>
    <xf numFmtId="176" fontId="0" fillId="0" borderId="1" xfId="0" applyNumberFormat="1" applyFill="1" applyBorder="1" applyAlignment="1">
      <alignment horizontal="left"/>
    </xf>
    <xf numFmtId="0" fontId="0" fillId="0" borderId="5" xfId="0" applyFill="1" applyBorder="1" applyAlignment="1">
      <alignment/>
    </xf>
    <xf numFmtId="176" fontId="0" fillId="0" borderId="5" xfId="0" applyNumberFormat="1" applyFill="1" applyBorder="1" applyAlignment="1">
      <alignment horizontal="left"/>
    </xf>
    <xf numFmtId="176" fontId="0" fillId="0" borderId="0" xfId="0" applyNumberFormat="1" applyFill="1" applyAlignment="1">
      <alignment shrinkToFit="1"/>
    </xf>
    <xf numFmtId="176" fontId="0" fillId="0" borderId="0" xfId="0" applyNumberFormat="1" applyFill="1" applyBorder="1" applyAlignment="1">
      <alignment horizontal="left"/>
    </xf>
    <xf numFmtId="0" fontId="0" fillId="0" borderId="1" xfId="0" applyFont="1" applyFill="1" applyBorder="1" applyAlignment="1">
      <alignment horizontal="distributed"/>
    </xf>
    <xf numFmtId="0" fontId="0" fillId="0" borderId="0" xfId="0" applyFill="1" applyAlignment="1">
      <alignment horizontal="left" shrinkToFit="1"/>
    </xf>
    <xf numFmtId="176" fontId="0" fillId="0" borderId="0" xfId="0" applyNumberFormat="1" applyFill="1" applyAlignment="1">
      <alignment horizontal="left"/>
    </xf>
    <xf numFmtId="176" fontId="0" fillId="0" borderId="0" xfId="0" applyNumberFormat="1" applyFill="1" applyAlignment="1">
      <alignment horizontal="left" shrinkToFi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NumberFormat="1" applyFont="1" applyFill="1" applyAlignment="1">
      <alignment horizontal="left" shrinkToFit="1"/>
    </xf>
    <xf numFmtId="0" fontId="7" fillId="0" borderId="0" xfId="0" applyFont="1" applyFill="1" applyAlignment="1">
      <alignment/>
    </xf>
    <xf numFmtId="176" fontId="5" fillId="0" borderId="0" xfId="0" applyNumberFormat="1" applyFont="1" applyFill="1" applyAlignment="1">
      <alignment horizontal="left" shrinkToFit="1"/>
    </xf>
    <xf numFmtId="0" fontId="5" fillId="0" borderId="0" xfId="0" applyFont="1" applyFill="1" applyAlignment="1">
      <alignment horizontal="distributed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distributed" vertical="center"/>
    </xf>
    <xf numFmtId="176" fontId="0" fillId="0" borderId="0" xfId="0" applyNumberFormat="1" applyFont="1" applyFill="1" applyAlignment="1">
      <alignment horizontal="left" vertical="center" shrinkToFit="1"/>
    </xf>
    <xf numFmtId="0" fontId="7" fillId="0" borderId="0" xfId="0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distributed"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left" vertical="top"/>
    </xf>
    <xf numFmtId="49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5" fillId="0" borderId="0" xfId="0" applyFont="1" applyFill="1" applyBorder="1" applyAlignment="1">
      <alignment/>
    </xf>
    <xf numFmtId="180" fontId="0" fillId="0" borderId="0" xfId="0" applyNumberFormat="1" applyFill="1" applyAlignment="1">
      <alignment horizontal="left" shrinkToFit="1"/>
    </xf>
    <xf numFmtId="0" fontId="0" fillId="0" borderId="0" xfId="0" applyFont="1" applyFill="1" applyAlignment="1">
      <alignment vertical="center" shrinkToFit="1"/>
    </xf>
    <xf numFmtId="0" fontId="0" fillId="0" borderId="0" xfId="0" applyFill="1" applyAlignment="1">
      <alignment shrinkToFit="1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 horizontal="left" shrinkToFit="1"/>
    </xf>
    <xf numFmtId="176" fontId="0" fillId="0" borderId="1" xfId="0" applyNumberFormat="1" applyFill="1" applyBorder="1" applyAlignment="1">
      <alignment shrinkToFit="1"/>
    </xf>
    <xf numFmtId="0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NumberFormat="1" applyFont="1" applyFill="1" applyAlignment="1">
      <alignment/>
    </xf>
    <xf numFmtId="0" fontId="0" fillId="0" borderId="7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7" fillId="0" borderId="8" xfId="0" applyFont="1" applyFill="1" applyBorder="1" applyAlignment="1">
      <alignment horizontal="left"/>
    </xf>
    <xf numFmtId="49" fontId="7" fillId="0" borderId="8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49" fontId="7" fillId="0" borderId="7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Alignment="1">
      <alignment horizontal="left" vertical="center" shrinkToFit="1"/>
    </xf>
    <xf numFmtId="0" fontId="1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/>
    </xf>
    <xf numFmtId="0" fontId="0" fillId="0" borderId="7" xfId="0" applyFill="1" applyBorder="1" applyAlignment="1">
      <alignment horizontal="right"/>
    </xf>
    <xf numFmtId="0" fontId="5" fillId="0" borderId="9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 vertical="top"/>
    </xf>
    <xf numFmtId="0" fontId="0" fillId="2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1" fontId="14" fillId="0" borderId="0" xfId="0" applyNumberFormat="1" applyFont="1" applyFill="1" applyAlignment="1">
      <alignment horizontal="left"/>
    </xf>
    <xf numFmtId="0" fontId="0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49" fontId="7" fillId="0" borderId="9" xfId="0" applyNumberFormat="1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top"/>
    </xf>
    <xf numFmtId="0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left" shrinkToFit="1"/>
    </xf>
    <xf numFmtId="176" fontId="0" fillId="0" borderId="7" xfId="0" applyNumberFormat="1" applyFont="1" applyFill="1" applyBorder="1" applyAlignment="1">
      <alignment horizontal="left" vertical="center" shrinkToFit="1"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 vertical="top"/>
    </xf>
    <xf numFmtId="1" fontId="15" fillId="0" borderId="0" xfId="0" applyNumberFormat="1" applyFont="1" applyFill="1" applyAlignment="1">
      <alignment horizontal="left"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0" applyAlignment="1">
      <alignment shrinkToFit="1"/>
    </xf>
    <xf numFmtId="20" fontId="0" fillId="0" borderId="13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shrinkToFit="1"/>
    </xf>
    <xf numFmtId="0" fontId="0" fillId="0" borderId="3" xfId="0" applyFill="1" applyBorder="1" applyAlignment="1">
      <alignment horizontal="center" vertical="center" shrinkToFit="1"/>
    </xf>
    <xf numFmtId="20" fontId="0" fillId="0" borderId="15" xfId="0" applyNumberFormat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2" xfId="0" applyFill="1" applyBorder="1" applyAlignment="1">
      <alignment shrinkToFit="1"/>
    </xf>
    <xf numFmtId="0" fontId="0" fillId="0" borderId="3" xfId="0" applyFill="1" applyBorder="1" applyAlignment="1">
      <alignment shrinkToFit="1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49" fontId="18" fillId="3" borderId="14" xfId="0" applyNumberFormat="1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8" fillId="3" borderId="17" xfId="0" applyNumberFormat="1" applyFont="1" applyFill="1" applyBorder="1" applyAlignment="1">
      <alignment horizontal="center" vertical="center" shrinkToFi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 applyProtection="1">
      <alignment horizontal="center" vertical="center" shrinkToFit="1"/>
      <protection locked="0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49" fontId="7" fillId="0" borderId="21" xfId="0" applyNumberFormat="1" applyFont="1" applyFill="1" applyBorder="1" applyAlignment="1" applyProtection="1">
      <alignment horizontal="center" vertical="center"/>
      <protection/>
    </xf>
    <xf numFmtId="0" fontId="18" fillId="3" borderId="23" xfId="0" applyNumberFormat="1" applyFont="1" applyFill="1" applyBorder="1" applyAlignment="1">
      <alignment horizontal="right" vertical="center"/>
    </xf>
    <xf numFmtId="0" fontId="18" fillId="3" borderId="23" xfId="0" applyFont="1" applyFill="1" applyBorder="1" applyAlignment="1">
      <alignment/>
    </xf>
    <xf numFmtId="0" fontId="7" fillId="0" borderId="24" xfId="22" applyFont="1" applyFill="1" applyBorder="1" applyAlignment="1" applyProtection="1">
      <alignment horizontal="center" vertical="center"/>
      <protection/>
    </xf>
    <xf numFmtId="0" fontId="7" fillId="0" borderId="25" xfId="22" applyFont="1" applyFill="1" applyBorder="1" applyAlignment="1">
      <alignment horizontal="center" vertical="center" shrinkToFit="1"/>
      <protection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center" vertical="center" shrinkToFit="1"/>
    </xf>
    <xf numFmtId="0" fontId="7" fillId="2" borderId="25" xfId="0" applyFont="1" applyFill="1" applyBorder="1" applyAlignment="1" applyProtection="1">
      <alignment horizontal="center" vertical="center" shrinkToFit="1"/>
      <protection locked="0"/>
    </xf>
    <xf numFmtId="0" fontId="7" fillId="0" borderId="0" xfId="22" applyFont="1" applyFill="1" applyBorder="1" applyAlignment="1">
      <alignment horizontal="center" vertical="center" shrinkToFit="1"/>
      <protection/>
    </xf>
    <xf numFmtId="0" fontId="7" fillId="0" borderId="6" xfId="2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26" xfId="21" applyFont="1" applyFill="1" applyBorder="1" applyAlignment="1" applyProtection="1">
      <alignment horizontal="center" vertical="center"/>
      <protection/>
    </xf>
    <xf numFmtId="182" fontId="18" fillId="3" borderId="27" xfId="0" applyNumberFormat="1" applyFont="1" applyFill="1" applyBorder="1" applyAlignment="1">
      <alignment vertical="center"/>
    </xf>
    <xf numFmtId="183" fontId="18" fillId="3" borderId="27" xfId="0" applyNumberFormat="1" applyFont="1" applyFill="1" applyBorder="1" applyAlignment="1">
      <alignment/>
    </xf>
    <xf numFmtId="0" fontId="19" fillId="0" borderId="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2" borderId="30" xfId="0" applyFont="1" applyFill="1" applyBorder="1" applyAlignment="1" applyProtection="1">
      <alignment horizontal="center" vertical="center" shrinkToFit="1"/>
      <protection locked="0"/>
    </xf>
    <xf numFmtId="0" fontId="7" fillId="0" borderId="30" xfId="0" applyFont="1" applyFill="1" applyBorder="1" applyAlignment="1">
      <alignment horizontal="center" vertical="center" shrinkToFit="1"/>
    </xf>
    <xf numFmtId="0" fontId="7" fillId="2" borderId="29" xfId="0" applyFont="1" applyFill="1" applyBorder="1" applyAlignment="1" applyProtection="1">
      <alignment horizontal="center" vertical="center" shrinkToFit="1"/>
      <protection locked="0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28" xfId="21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49" fontId="7" fillId="0" borderId="31" xfId="0" applyNumberFormat="1" applyFont="1" applyFill="1" applyBorder="1" applyAlignment="1" applyProtection="1">
      <alignment horizontal="center" vertical="center"/>
      <protection/>
    </xf>
    <xf numFmtId="182" fontId="18" fillId="3" borderId="17" xfId="0" applyNumberFormat="1" applyFont="1" applyFill="1" applyBorder="1" applyAlignment="1">
      <alignment vertical="center"/>
    </xf>
    <xf numFmtId="0" fontId="18" fillId="3" borderId="17" xfId="0" applyNumberFormat="1" applyFont="1" applyFill="1" applyBorder="1" applyAlignment="1">
      <alignment horizontal="center" vertical="center"/>
    </xf>
    <xf numFmtId="183" fontId="18" fillId="3" borderId="17" xfId="0" applyNumberFormat="1" applyFont="1" applyFill="1" applyBorder="1" applyAlignment="1">
      <alignment/>
    </xf>
    <xf numFmtId="182" fontId="18" fillId="3" borderId="23" xfId="0" applyNumberFormat="1" applyFont="1" applyFill="1" applyBorder="1" applyAlignment="1">
      <alignment vertical="center"/>
    </xf>
    <xf numFmtId="183" fontId="18" fillId="3" borderId="23" xfId="0" applyNumberFormat="1" applyFont="1" applyFill="1" applyBorder="1" applyAlignment="1">
      <alignment/>
    </xf>
    <xf numFmtId="0" fontId="7" fillId="0" borderId="25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/>
    </xf>
    <xf numFmtId="0" fontId="7" fillId="0" borderId="30" xfId="0" applyNumberFormat="1" applyFont="1" applyFill="1" applyBorder="1" applyAlignment="1">
      <alignment horizontal="center" vertical="center" shrinkToFit="1"/>
    </xf>
    <xf numFmtId="0" fontId="7" fillId="0" borderId="29" xfId="0" applyNumberFormat="1" applyFont="1" applyFill="1" applyBorder="1" applyAlignment="1">
      <alignment horizontal="center" vertical="center" shrinkToFit="1"/>
    </xf>
    <xf numFmtId="0" fontId="7" fillId="0" borderId="28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80" fontId="0" fillId="0" borderId="36" xfId="0" applyNumberFormat="1" applyBorder="1" applyAlignment="1">
      <alignment horizontal="left" vertical="center" shrinkToFit="1"/>
    </xf>
    <xf numFmtId="180" fontId="0" fillId="0" borderId="0" xfId="0" applyNumberFormat="1" applyBorder="1" applyAlignment="1">
      <alignment horizontal="left" vertical="center" shrinkToFit="1"/>
    </xf>
    <xf numFmtId="180" fontId="0" fillId="0" borderId="26" xfId="0" applyNumberFormat="1" applyBorder="1" applyAlignment="1">
      <alignment horizontal="left" vertical="center" shrinkToFit="1"/>
    </xf>
    <xf numFmtId="180" fontId="0" fillId="0" borderId="4" xfId="0" applyNumberFormat="1" applyBorder="1" applyAlignment="1">
      <alignment horizontal="left" vertical="center" shrinkToFit="1"/>
    </xf>
    <xf numFmtId="180" fontId="0" fillId="0" borderId="37" xfId="0" applyNumberFormat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7" fillId="0" borderId="35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180" fontId="0" fillId="0" borderId="5" xfId="0" applyNumberFormat="1" applyBorder="1" applyAlignment="1">
      <alignment horizontal="left" vertical="center" shrinkToFi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 shrinkToFit="1"/>
    </xf>
    <xf numFmtId="0" fontId="21" fillId="0" borderId="0" xfId="0" applyNumberFormat="1" applyFont="1" applyAlignment="1">
      <alignment vertical="center" shrinkToFit="1"/>
    </xf>
    <xf numFmtId="0" fontId="21" fillId="0" borderId="0" xfId="0" applyNumberFormat="1" applyFont="1" applyBorder="1" applyAlignment="1">
      <alignment vertical="center" shrinkToFit="1"/>
    </xf>
    <xf numFmtId="0" fontId="21" fillId="0" borderId="0" xfId="0" applyFont="1" applyBorder="1" applyAlignment="1">
      <alignment vertical="center" shrinkToFit="1"/>
    </xf>
    <xf numFmtId="0" fontId="0" fillId="0" borderId="1" xfId="0" applyFill="1" applyBorder="1" applyAlignment="1">
      <alignment vertical="center"/>
    </xf>
    <xf numFmtId="0" fontId="7" fillId="0" borderId="3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8" fillId="3" borderId="23" xfId="0" applyNumberFormat="1" applyFont="1" applyFill="1" applyBorder="1" applyAlignment="1">
      <alignment horizontal="center" vertical="center"/>
    </xf>
    <xf numFmtId="0" fontId="18" fillId="3" borderId="38" xfId="0" applyNumberFormat="1" applyFont="1" applyFill="1" applyBorder="1" applyAlignment="1">
      <alignment horizontal="center" vertical="center"/>
    </xf>
    <xf numFmtId="181" fontId="7" fillId="0" borderId="39" xfId="21" applyNumberFormat="1" applyFont="1" applyFill="1" applyBorder="1" applyAlignment="1" applyProtection="1">
      <alignment vertical="center" shrinkToFit="1"/>
      <protection/>
    </xf>
    <xf numFmtId="181" fontId="7" fillId="0" borderId="40" xfId="21" applyNumberFormat="1" applyFont="1" applyFill="1" applyBorder="1" applyAlignment="1" applyProtection="1">
      <alignment vertical="center" shrinkToFit="1"/>
      <protection/>
    </xf>
    <xf numFmtId="181" fontId="7" fillId="0" borderId="41" xfId="21" applyNumberFormat="1" applyFont="1" applyFill="1" applyBorder="1" applyAlignment="1" applyProtection="1">
      <alignment vertical="center" shrinkToFit="1"/>
      <protection/>
    </xf>
    <xf numFmtId="0" fontId="7" fillId="0" borderId="42" xfId="0" applyFont="1" applyFill="1" applyBorder="1" applyAlignment="1">
      <alignment horizontal="center" vertical="center" shrinkToFit="1"/>
    </xf>
    <xf numFmtId="181" fontId="7" fillId="0" borderId="18" xfId="0" applyNumberFormat="1" applyFont="1" applyFill="1" applyBorder="1" applyAlignment="1" applyProtection="1">
      <alignment vertical="center"/>
      <protection/>
    </xf>
    <xf numFmtId="181" fontId="7" fillId="0" borderId="20" xfId="0" applyNumberFormat="1" applyFont="1" applyFill="1" applyBorder="1" applyAlignment="1" applyProtection="1">
      <alignment vertical="center"/>
      <protection/>
    </xf>
    <xf numFmtId="181" fontId="7" fillId="0" borderId="21" xfId="0" applyNumberFormat="1" applyFont="1" applyFill="1" applyBorder="1" applyAlignment="1" applyProtection="1">
      <alignment vertical="center"/>
      <protection/>
    </xf>
    <xf numFmtId="181" fontId="7" fillId="0" borderId="43" xfId="0" applyNumberFormat="1" applyFont="1" applyFill="1" applyBorder="1" applyAlignment="1" applyProtection="1">
      <alignment vertical="center"/>
      <protection/>
    </xf>
    <xf numFmtId="181" fontId="7" fillId="0" borderId="44" xfId="0" applyNumberFormat="1" applyFont="1" applyFill="1" applyBorder="1" applyAlignment="1" applyProtection="1">
      <alignment vertical="center"/>
      <protection/>
    </xf>
    <xf numFmtId="181" fontId="7" fillId="0" borderId="45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 locked="0"/>
    </xf>
    <xf numFmtId="181" fontId="7" fillId="0" borderId="46" xfId="21" applyNumberFormat="1" applyFont="1" applyFill="1" applyBorder="1" applyAlignment="1" applyProtection="1">
      <alignment vertical="center" shrinkToFit="1"/>
      <protection/>
    </xf>
    <xf numFmtId="181" fontId="7" fillId="0" borderId="47" xfId="21" applyNumberFormat="1" applyFont="1" applyFill="1" applyBorder="1" applyAlignment="1" applyProtection="1">
      <alignment vertical="center" shrinkToFit="1"/>
      <protection/>
    </xf>
    <xf numFmtId="181" fontId="7" fillId="0" borderId="48" xfId="21" applyNumberFormat="1" applyFont="1" applyFill="1" applyBorder="1" applyAlignment="1" applyProtection="1">
      <alignment vertical="center" shrinkToFit="1"/>
      <protection/>
    </xf>
    <xf numFmtId="0" fontId="18" fillId="3" borderId="23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18" fillId="3" borderId="23" xfId="0" applyNumberFormat="1" applyFont="1" applyFill="1" applyBorder="1" applyAlignment="1">
      <alignment horizontal="center" vertical="center"/>
    </xf>
    <xf numFmtId="49" fontId="18" fillId="3" borderId="17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 shrinkToFit="1"/>
    </xf>
    <xf numFmtId="0" fontId="12" fillId="0" borderId="50" xfId="0" applyNumberFormat="1" applyFont="1" applyFill="1" applyBorder="1" applyAlignment="1">
      <alignment horizontal="center" vertical="center" shrinkToFit="1"/>
    </xf>
    <xf numFmtId="0" fontId="12" fillId="0" borderId="51" xfId="0" applyNumberFormat="1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vertical="center"/>
    </xf>
    <xf numFmtId="181" fontId="7" fillId="0" borderId="52" xfId="21" applyNumberFormat="1" applyFont="1" applyFill="1" applyBorder="1" applyAlignment="1" applyProtection="1">
      <alignment vertical="center" shrinkToFit="1"/>
      <protection/>
    </xf>
    <xf numFmtId="181" fontId="7" fillId="0" borderId="53" xfId="21" applyNumberFormat="1" applyFont="1" applyFill="1" applyBorder="1" applyAlignment="1" applyProtection="1">
      <alignment vertical="center" shrinkToFit="1"/>
      <protection/>
    </xf>
    <xf numFmtId="181" fontId="7" fillId="0" borderId="54" xfId="21" applyNumberFormat="1" applyFont="1" applyFill="1" applyBorder="1" applyAlignment="1" applyProtection="1">
      <alignment vertical="center" shrinkToFit="1"/>
      <protection/>
    </xf>
    <xf numFmtId="0" fontId="7" fillId="0" borderId="55" xfId="0" applyFont="1" applyFill="1" applyBorder="1" applyAlignment="1">
      <alignment horizontal="center" vertical="center" shrinkToFit="1"/>
    </xf>
    <xf numFmtId="0" fontId="0" fillId="2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" fillId="0" borderId="6" xfId="0" applyFont="1" applyBorder="1" applyAlignment="1">
      <alignment horizontal="distributed" vertical="center" shrinkToFit="1"/>
    </xf>
    <xf numFmtId="0" fontId="0" fillId="0" borderId="0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176" fontId="7" fillId="0" borderId="35" xfId="0" applyNumberFormat="1" applyFont="1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176" fontId="0" fillId="0" borderId="37" xfId="0" applyNumberFormat="1" applyBorder="1" applyAlignment="1">
      <alignment horizontal="center" vertical="center" shrinkToFit="1"/>
    </xf>
    <xf numFmtId="0" fontId="7" fillId="0" borderId="34" xfId="0" applyFont="1" applyBorder="1" applyAlignment="1">
      <alignment horizontal="distributed" vertical="center" shrinkToFit="1"/>
    </xf>
    <xf numFmtId="0" fontId="0" fillId="0" borderId="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176" fontId="7" fillId="0" borderId="6" xfId="0" applyNumberFormat="1" applyFont="1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176" fontId="0" fillId="0" borderId="26" xfId="0" applyNumberForma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56" xfId="0" applyNumberFormat="1" applyBorder="1" applyAlignment="1">
      <alignment horizontal="left" vertical="center" shrinkToFit="1"/>
    </xf>
    <xf numFmtId="0" fontId="0" fillId="0" borderId="57" xfId="0" applyBorder="1" applyAlignment="1">
      <alignment horizontal="left" vertical="center" shrinkToFit="1"/>
    </xf>
    <xf numFmtId="0" fontId="0" fillId="0" borderId="58" xfId="0" applyBorder="1" applyAlignment="1">
      <alignment horizontal="left" vertical="center" shrinkToFit="1"/>
    </xf>
    <xf numFmtId="0" fontId="7" fillId="0" borderId="34" xfId="0" applyNumberFormat="1" applyFont="1" applyBorder="1" applyAlignment="1">
      <alignment horizontal="distributed" vertical="center" shrinkToFit="1"/>
    </xf>
    <xf numFmtId="0" fontId="0" fillId="0" borderId="5" xfId="0" applyNumberFormat="1" applyBorder="1" applyAlignment="1">
      <alignment vertical="center" shrinkToFit="1"/>
    </xf>
    <xf numFmtId="0" fontId="7" fillId="0" borderId="6" xfId="0" applyNumberFormat="1" applyFont="1" applyBorder="1" applyAlignment="1">
      <alignment horizontal="distributed" vertical="center" shrinkToFit="1"/>
    </xf>
    <xf numFmtId="0" fontId="0" fillId="0" borderId="0" xfId="0" applyNumberFormat="1" applyBorder="1" applyAlignment="1">
      <alignment vertical="center" shrinkToFit="1"/>
    </xf>
    <xf numFmtId="176" fontId="7" fillId="0" borderId="59" xfId="0" applyNumberFormat="1" applyFont="1" applyBorder="1" applyAlignment="1">
      <alignment horizontal="center" vertical="center" shrinkToFit="1"/>
    </xf>
    <xf numFmtId="176" fontId="0" fillId="0" borderId="60" xfId="0" applyNumberFormat="1" applyBorder="1" applyAlignment="1">
      <alignment horizontal="center" vertical="center" shrinkToFit="1"/>
    </xf>
    <xf numFmtId="176" fontId="0" fillId="0" borderId="61" xfId="0" applyNumberForma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77" fontId="7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178" fontId="8" fillId="0" borderId="0" xfId="0" applyNumberFormat="1" applyFont="1" applyAlignment="1">
      <alignment horizontal="left" vertical="center"/>
    </xf>
    <xf numFmtId="176" fontId="0" fillId="0" borderId="56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 shrinkToFit="1"/>
    </xf>
    <xf numFmtId="176" fontId="7" fillId="0" borderId="37" xfId="0" applyNumberFormat="1" applyFont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/>
    </xf>
    <xf numFmtId="180" fontId="7" fillId="0" borderId="35" xfId="0" applyNumberFormat="1" applyFont="1" applyBorder="1" applyAlignment="1">
      <alignment horizontal="center" vertical="center" shrinkToFit="1"/>
    </xf>
    <xf numFmtId="180" fontId="0" fillId="0" borderId="4" xfId="0" applyNumberFormat="1" applyBorder="1" applyAlignment="1">
      <alignment horizontal="center" vertical="center" shrinkToFit="1"/>
    </xf>
    <xf numFmtId="180" fontId="0" fillId="0" borderId="37" xfId="0" applyNumberFormat="1" applyBorder="1" applyAlignment="1">
      <alignment horizontal="center" vertical="center" shrinkToFit="1"/>
    </xf>
    <xf numFmtId="0" fontId="0" fillId="0" borderId="36" xfId="0" applyNumberFormat="1" applyBorder="1" applyAlignment="1">
      <alignment vertical="center" shrinkToFit="1"/>
    </xf>
    <xf numFmtId="0" fontId="0" fillId="0" borderId="26" xfId="0" applyNumberFormat="1" applyBorder="1" applyAlignment="1">
      <alignment vertical="center" shrinkToFit="1"/>
    </xf>
    <xf numFmtId="0" fontId="0" fillId="0" borderId="65" xfId="0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176" fontId="0" fillId="0" borderId="66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Ｈ１５年度リーグ表（正）" xfId="21"/>
    <cellStyle name="標準_リーグ白紙表" xfId="22"/>
    <cellStyle name="Followed Hyperlink" xfId="23"/>
  </cellStyles>
  <dxfs count="13"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0000FF"/>
        </patternFill>
      </fill>
      <border/>
    </dxf>
    <dxf>
      <font>
        <color rgb="FFFFFFFF"/>
      </font>
      <fill>
        <patternFill>
          <bgColor rgb="FF3366FF"/>
        </patternFill>
      </fill>
      <border/>
    </dxf>
    <dxf>
      <font>
        <color rgb="FFFF0000"/>
      </font>
      <border/>
    </dxf>
    <dxf>
      <border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</border>
    </dxf>
    <dxf>
      <border>
        <top style="thin">
          <color rgb="FF000000"/>
        </top>
      </border>
    </dxf>
    <dxf>
      <border>
        <right style="thin">
          <color rgb="FF000000"/>
        </right>
        <top style="thin">
          <color rgb="FF000000"/>
        </top>
      </border>
    </dxf>
    <dxf>
      <font>
        <color rgb="FFFF0000"/>
      </font>
      <border>
        <left style="thin">
          <color rgb="FF000000"/>
        </left>
      </border>
    </dxf>
    <dxf>
      <font>
        <color rgb="FFFF0000"/>
      </font>
      <border>
        <top style="thin">
          <color rgb="FF000000"/>
        </top>
      </border>
    </dxf>
    <dxf>
      <font>
        <color rgb="FFFF0000"/>
      </font>
      <border>
        <bottom style="thin">
          <color rgb="FF000000"/>
        </bottom>
      </border>
    </dxf>
    <dxf>
      <font>
        <color rgb="FFFF0000"/>
      </font>
      <border>
        <right style="thin">
          <color rgb="FF000000"/>
        </right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25"/>
  <sheetViews>
    <sheetView workbookViewId="0" topLeftCell="E31">
      <selection activeCell="M55" sqref="M55"/>
    </sheetView>
  </sheetViews>
  <sheetFormatPr defaultColWidth="9.00390625" defaultRowHeight="13.5"/>
  <cols>
    <col min="1" max="1" width="3.50390625" style="24" bestFit="1" customWidth="1"/>
    <col min="2" max="2" width="13.00390625" style="24" bestFit="1" customWidth="1"/>
    <col min="3" max="3" width="18.50390625" style="31" customWidth="1"/>
    <col min="4" max="4" width="2.25390625" style="24" customWidth="1"/>
    <col min="5" max="6" width="3.50390625" style="24" bestFit="1" customWidth="1"/>
    <col min="7" max="7" width="13.00390625" style="24" customWidth="1"/>
    <col min="8" max="8" width="18.50390625" style="32" customWidth="1"/>
    <col min="9" max="9" width="2.25390625" style="24" customWidth="1"/>
    <col min="10" max="10" width="3.50390625" style="24" customWidth="1"/>
    <col min="11" max="11" width="3.50390625" style="24" bestFit="1" customWidth="1"/>
    <col min="12" max="12" width="13.00390625" style="24" customWidth="1"/>
    <col min="13" max="13" width="18.50390625" style="28" customWidth="1"/>
    <col min="14" max="14" width="2.25390625" style="24" customWidth="1"/>
    <col min="15" max="16" width="3.50390625" style="24" bestFit="1" customWidth="1"/>
    <col min="17" max="17" width="13.00390625" style="24" customWidth="1"/>
    <col min="18" max="18" width="18.50390625" style="28" customWidth="1"/>
    <col min="19" max="16384" width="9.00390625" style="24" customWidth="1"/>
  </cols>
  <sheetData>
    <row r="1" spans="1:18" s="17" customFormat="1" ht="18.75">
      <c r="A1" s="16" t="s">
        <v>0</v>
      </c>
      <c r="C1" s="18"/>
      <c r="E1" s="16" t="s">
        <v>2</v>
      </c>
      <c r="H1" s="19"/>
      <c r="J1" s="16" t="s">
        <v>3</v>
      </c>
      <c r="M1" s="20"/>
      <c r="O1" s="16" t="s">
        <v>4</v>
      </c>
      <c r="R1" s="21"/>
    </row>
    <row r="2" spans="1:18" ht="13.5">
      <c r="A2" s="11">
        <v>1</v>
      </c>
      <c r="B2" s="22" t="s">
        <v>66</v>
      </c>
      <c r="C2" s="23" t="s">
        <v>67</v>
      </c>
      <c r="E2" s="252">
        <v>1</v>
      </c>
      <c r="F2" s="11">
        <v>1</v>
      </c>
      <c r="G2" s="22"/>
      <c r="H2" s="25"/>
      <c r="J2" s="252">
        <v>1</v>
      </c>
      <c r="K2" s="11">
        <v>1</v>
      </c>
      <c r="L2" s="22" t="s">
        <v>72</v>
      </c>
      <c r="M2" s="23" t="s">
        <v>73</v>
      </c>
      <c r="O2" s="252">
        <v>1</v>
      </c>
      <c r="P2" s="11">
        <v>1</v>
      </c>
      <c r="Q2" s="22"/>
      <c r="R2" s="23"/>
    </row>
    <row r="3" spans="1:18" ht="13.5">
      <c r="A3" s="11">
        <v>2</v>
      </c>
      <c r="B3" s="22" t="s">
        <v>68</v>
      </c>
      <c r="C3" s="23" t="s">
        <v>69</v>
      </c>
      <c r="E3" s="252"/>
      <c r="F3" s="11">
        <v>2</v>
      </c>
      <c r="G3" s="22"/>
      <c r="H3" s="25"/>
      <c r="J3" s="252"/>
      <c r="K3" s="11">
        <v>2</v>
      </c>
      <c r="L3" s="22" t="s">
        <v>74</v>
      </c>
      <c r="M3" s="23" t="s">
        <v>58</v>
      </c>
      <c r="O3" s="252"/>
      <c r="P3" s="11">
        <v>2</v>
      </c>
      <c r="Q3" s="22"/>
      <c r="R3" s="23"/>
    </row>
    <row r="4" spans="1:18" ht="13.5" customHeight="1">
      <c r="A4" s="11">
        <v>3</v>
      </c>
      <c r="B4" s="22" t="s">
        <v>70</v>
      </c>
      <c r="C4" s="23" t="s">
        <v>71</v>
      </c>
      <c r="E4" s="252">
        <v>2</v>
      </c>
      <c r="F4" s="11">
        <v>3</v>
      </c>
      <c r="G4" s="22"/>
      <c r="H4" s="23"/>
      <c r="J4" s="252">
        <v>2</v>
      </c>
      <c r="K4" s="11">
        <v>3</v>
      </c>
      <c r="L4" s="22" t="s">
        <v>68</v>
      </c>
      <c r="M4" s="23" t="s">
        <v>69</v>
      </c>
      <c r="O4" s="252">
        <v>2</v>
      </c>
      <c r="P4" s="11">
        <v>3</v>
      </c>
      <c r="Q4" s="22"/>
      <c r="R4" s="23"/>
    </row>
    <row r="5" spans="1:18" ht="13.5">
      <c r="A5" s="11">
        <v>4</v>
      </c>
      <c r="B5" s="22"/>
      <c r="C5" s="23"/>
      <c r="E5" s="252"/>
      <c r="F5" s="11">
        <v>4</v>
      </c>
      <c r="G5" s="22"/>
      <c r="H5" s="23"/>
      <c r="J5" s="252"/>
      <c r="K5" s="11">
        <v>4</v>
      </c>
      <c r="L5" s="22" t="s">
        <v>70</v>
      </c>
      <c r="M5" s="23" t="s">
        <v>71</v>
      </c>
      <c r="O5" s="252"/>
      <c r="P5" s="11">
        <v>4</v>
      </c>
      <c r="Q5" s="22"/>
      <c r="R5" s="23"/>
    </row>
    <row r="6" spans="1:18" ht="13.5">
      <c r="A6" s="11">
        <v>5</v>
      </c>
      <c r="B6" s="22"/>
      <c r="C6" s="23"/>
      <c r="E6" s="252">
        <v>3</v>
      </c>
      <c r="F6" s="11">
        <v>5</v>
      </c>
      <c r="G6" s="22"/>
      <c r="H6" s="25"/>
      <c r="J6" s="252">
        <v>3</v>
      </c>
      <c r="K6" s="11">
        <v>5</v>
      </c>
      <c r="L6" s="22" t="s">
        <v>75</v>
      </c>
      <c r="M6" s="23" t="s">
        <v>76</v>
      </c>
      <c r="O6" s="252">
        <v>3</v>
      </c>
      <c r="P6" s="11">
        <v>5</v>
      </c>
      <c r="Q6" s="22"/>
      <c r="R6" s="23"/>
    </row>
    <row r="7" spans="1:18" ht="13.5">
      <c r="A7" s="11">
        <v>6</v>
      </c>
      <c r="B7" s="22"/>
      <c r="C7" s="23"/>
      <c r="E7" s="252"/>
      <c r="F7" s="11">
        <v>6</v>
      </c>
      <c r="G7" s="22"/>
      <c r="H7" s="25"/>
      <c r="J7" s="252"/>
      <c r="K7" s="11">
        <v>6</v>
      </c>
      <c r="L7" s="22" t="s">
        <v>77</v>
      </c>
      <c r="M7" s="23" t="s">
        <v>76</v>
      </c>
      <c r="O7" s="252"/>
      <c r="P7" s="11">
        <v>6</v>
      </c>
      <c r="Q7" s="22"/>
      <c r="R7" s="23"/>
    </row>
    <row r="8" spans="1:18" ht="13.5">
      <c r="A8" s="11">
        <v>7</v>
      </c>
      <c r="B8" s="22"/>
      <c r="C8" s="23"/>
      <c r="E8" s="252">
        <v>4</v>
      </c>
      <c r="F8" s="11">
        <v>7</v>
      </c>
      <c r="G8" s="22"/>
      <c r="H8" s="23"/>
      <c r="J8" s="252">
        <v>4</v>
      </c>
      <c r="K8" s="11">
        <v>7</v>
      </c>
      <c r="L8" s="22" t="s">
        <v>78</v>
      </c>
      <c r="M8" s="23" t="s">
        <v>58</v>
      </c>
      <c r="O8" s="252">
        <v>4</v>
      </c>
      <c r="P8" s="11">
        <v>7</v>
      </c>
      <c r="Q8" s="22"/>
      <c r="R8" s="23"/>
    </row>
    <row r="9" spans="1:18" ht="13.5">
      <c r="A9" s="11">
        <v>8</v>
      </c>
      <c r="B9" s="22"/>
      <c r="C9" s="23"/>
      <c r="E9" s="252"/>
      <c r="F9" s="11">
        <v>8</v>
      </c>
      <c r="G9" s="22"/>
      <c r="H9" s="23"/>
      <c r="J9" s="252"/>
      <c r="K9" s="11">
        <v>8</v>
      </c>
      <c r="L9" s="22" t="s">
        <v>79</v>
      </c>
      <c r="M9" s="23" t="s">
        <v>58</v>
      </c>
      <c r="O9" s="252"/>
      <c r="P9" s="11">
        <v>8</v>
      </c>
      <c r="Q9" s="22"/>
      <c r="R9" s="23"/>
    </row>
    <row r="10" spans="1:18" ht="13.5">
      <c r="A10" s="11">
        <v>9</v>
      </c>
      <c r="B10" s="22"/>
      <c r="C10" s="23"/>
      <c r="E10" s="252">
        <v>5</v>
      </c>
      <c r="F10" s="11">
        <v>9</v>
      </c>
      <c r="G10" s="22"/>
      <c r="H10" s="23"/>
      <c r="J10" s="252">
        <v>5</v>
      </c>
      <c r="K10" s="11">
        <v>9</v>
      </c>
      <c r="L10" s="22"/>
      <c r="M10" s="23"/>
      <c r="O10" s="252">
        <v>5</v>
      </c>
      <c r="P10" s="11">
        <v>9</v>
      </c>
      <c r="Q10" s="22"/>
      <c r="R10" s="23"/>
    </row>
    <row r="11" spans="1:18" ht="13.5">
      <c r="A11" s="11">
        <v>10</v>
      </c>
      <c r="B11" s="22"/>
      <c r="C11" s="23"/>
      <c r="E11" s="252"/>
      <c r="F11" s="11">
        <v>10</v>
      </c>
      <c r="G11" s="22"/>
      <c r="H11" s="23"/>
      <c r="J11" s="252"/>
      <c r="K11" s="11">
        <v>10</v>
      </c>
      <c r="L11" s="22"/>
      <c r="M11" s="23"/>
      <c r="O11" s="252"/>
      <c r="P11" s="11">
        <v>10</v>
      </c>
      <c r="Q11" s="22"/>
      <c r="R11" s="23"/>
    </row>
    <row r="12" spans="1:18" ht="13.5">
      <c r="A12" s="11">
        <v>11</v>
      </c>
      <c r="B12" s="22"/>
      <c r="C12" s="23"/>
      <c r="E12" s="252">
        <v>6</v>
      </c>
      <c r="F12" s="11">
        <v>11</v>
      </c>
      <c r="G12" s="22"/>
      <c r="H12" s="25"/>
      <c r="J12" s="252">
        <v>6</v>
      </c>
      <c r="K12" s="11">
        <v>11</v>
      </c>
      <c r="L12" s="22"/>
      <c r="M12" s="23"/>
      <c r="O12" s="252">
        <v>6</v>
      </c>
      <c r="P12" s="11">
        <v>11</v>
      </c>
      <c r="Q12" s="22"/>
      <c r="R12" s="23"/>
    </row>
    <row r="13" spans="1:18" ht="13.5">
      <c r="A13" s="11">
        <v>12</v>
      </c>
      <c r="B13" s="22"/>
      <c r="C13" s="23"/>
      <c r="E13" s="252"/>
      <c r="F13" s="11">
        <v>12</v>
      </c>
      <c r="G13" s="22"/>
      <c r="H13" s="25"/>
      <c r="J13" s="252"/>
      <c r="K13" s="11">
        <v>12</v>
      </c>
      <c r="L13" s="22"/>
      <c r="M13" s="23"/>
      <c r="O13" s="252"/>
      <c r="P13" s="11">
        <v>12</v>
      </c>
      <c r="Q13" s="22"/>
      <c r="R13" s="23"/>
    </row>
    <row r="14" spans="1:18" ht="13.5">
      <c r="A14" s="11">
        <v>13</v>
      </c>
      <c r="B14" s="22"/>
      <c r="C14" s="23"/>
      <c r="E14" s="252">
        <v>7</v>
      </c>
      <c r="F14" s="11">
        <v>13</v>
      </c>
      <c r="G14" s="22"/>
      <c r="H14" s="25"/>
      <c r="J14" s="252">
        <v>7</v>
      </c>
      <c r="K14" s="11">
        <v>13</v>
      </c>
      <c r="L14" s="22"/>
      <c r="M14" s="23"/>
      <c r="O14" s="252">
        <v>7</v>
      </c>
      <c r="P14" s="11">
        <v>13</v>
      </c>
      <c r="Q14" s="22"/>
      <c r="R14" s="23"/>
    </row>
    <row r="15" spans="1:18" ht="13.5">
      <c r="A15" s="11">
        <v>14</v>
      </c>
      <c r="B15" s="22"/>
      <c r="C15" s="23"/>
      <c r="E15" s="252"/>
      <c r="F15" s="11">
        <v>14</v>
      </c>
      <c r="G15" s="22"/>
      <c r="H15" s="25"/>
      <c r="J15" s="252"/>
      <c r="K15" s="11">
        <v>14</v>
      </c>
      <c r="L15" s="22"/>
      <c r="M15" s="23"/>
      <c r="O15" s="252"/>
      <c r="P15" s="11">
        <v>14</v>
      </c>
      <c r="Q15" s="22"/>
      <c r="R15" s="23"/>
    </row>
    <row r="16" spans="1:18" ht="13.5">
      <c r="A16" s="11">
        <v>15</v>
      </c>
      <c r="B16" s="22"/>
      <c r="C16" s="23"/>
      <c r="E16" s="252">
        <v>8</v>
      </c>
      <c r="F16" s="11">
        <v>15</v>
      </c>
      <c r="G16" s="22"/>
      <c r="H16" s="25"/>
      <c r="J16" s="252">
        <v>8</v>
      </c>
      <c r="K16" s="11">
        <v>15</v>
      </c>
      <c r="L16" s="22"/>
      <c r="M16" s="25"/>
      <c r="O16" s="252">
        <v>8</v>
      </c>
      <c r="P16" s="11">
        <v>15</v>
      </c>
      <c r="Q16" s="22"/>
      <c r="R16" s="23"/>
    </row>
    <row r="17" spans="1:18" ht="13.5">
      <c r="A17" s="11">
        <v>16</v>
      </c>
      <c r="B17" s="22"/>
      <c r="C17" s="23"/>
      <c r="E17" s="252"/>
      <c r="F17" s="11">
        <v>16</v>
      </c>
      <c r="G17" s="22"/>
      <c r="H17" s="25"/>
      <c r="J17" s="252"/>
      <c r="K17" s="11">
        <v>16</v>
      </c>
      <c r="L17" s="22"/>
      <c r="M17" s="23"/>
      <c r="O17" s="252"/>
      <c r="P17" s="11">
        <v>16</v>
      </c>
      <c r="Q17" s="22"/>
      <c r="R17" s="23"/>
    </row>
    <row r="18" spans="1:18" ht="13.5">
      <c r="A18" s="11">
        <v>17</v>
      </c>
      <c r="B18" s="22"/>
      <c r="C18" s="23"/>
      <c r="E18" s="252">
        <v>9</v>
      </c>
      <c r="F18" s="11">
        <v>17</v>
      </c>
      <c r="G18" s="22"/>
      <c r="H18" s="25"/>
      <c r="J18" s="252">
        <v>9</v>
      </c>
      <c r="K18" s="11">
        <v>17</v>
      </c>
      <c r="L18" s="22"/>
      <c r="M18" s="23"/>
      <c r="O18" s="252">
        <v>9</v>
      </c>
      <c r="P18" s="11">
        <v>17</v>
      </c>
      <c r="Q18" s="22"/>
      <c r="R18" s="23"/>
    </row>
    <row r="19" spans="1:18" ht="13.5">
      <c r="A19" s="11">
        <v>18</v>
      </c>
      <c r="B19" s="22"/>
      <c r="C19" s="23"/>
      <c r="E19" s="252"/>
      <c r="F19" s="11">
        <v>18</v>
      </c>
      <c r="G19" s="22"/>
      <c r="H19" s="25"/>
      <c r="J19" s="252"/>
      <c r="K19" s="11">
        <v>18</v>
      </c>
      <c r="L19" s="22"/>
      <c r="M19" s="23"/>
      <c r="O19" s="252"/>
      <c r="P19" s="11">
        <v>18</v>
      </c>
      <c r="Q19" s="22"/>
      <c r="R19" s="23"/>
    </row>
    <row r="20" spans="1:18" ht="13.5">
      <c r="A20" s="11">
        <v>19</v>
      </c>
      <c r="B20" s="22"/>
      <c r="C20" s="23"/>
      <c r="E20" s="252">
        <v>10</v>
      </c>
      <c r="F20" s="11">
        <v>19</v>
      </c>
      <c r="G20" s="22"/>
      <c r="H20" s="25"/>
      <c r="J20" s="252">
        <v>10</v>
      </c>
      <c r="K20" s="11">
        <v>19</v>
      </c>
      <c r="L20" s="22"/>
      <c r="M20" s="23"/>
      <c r="O20" s="252">
        <v>10</v>
      </c>
      <c r="P20" s="11">
        <v>19</v>
      </c>
      <c r="Q20" s="22"/>
      <c r="R20" s="23"/>
    </row>
    <row r="21" spans="1:18" ht="13.5">
      <c r="A21" s="11">
        <v>20</v>
      </c>
      <c r="B21" s="22"/>
      <c r="C21" s="23"/>
      <c r="E21" s="252"/>
      <c r="F21" s="11">
        <v>20</v>
      </c>
      <c r="G21" s="22"/>
      <c r="H21" s="25"/>
      <c r="J21" s="252"/>
      <c r="K21" s="11">
        <v>20</v>
      </c>
      <c r="L21" s="22"/>
      <c r="M21" s="23"/>
      <c r="O21" s="252"/>
      <c r="P21" s="11">
        <v>20</v>
      </c>
      <c r="Q21" s="22"/>
      <c r="R21" s="23"/>
    </row>
    <row r="22" spans="1:13" ht="13.5">
      <c r="A22" s="11">
        <v>21</v>
      </c>
      <c r="B22" s="22"/>
      <c r="C22" s="23"/>
      <c r="G22" s="26"/>
      <c r="H22" s="27"/>
      <c r="J22" s="252">
        <v>11</v>
      </c>
      <c r="K22" s="11">
        <v>21</v>
      </c>
      <c r="L22" s="22"/>
      <c r="M22" s="23"/>
    </row>
    <row r="23" spans="1:13" ht="13.5">
      <c r="A23" s="11">
        <v>22</v>
      </c>
      <c r="B23" s="22"/>
      <c r="C23" s="23"/>
      <c r="G23" s="13"/>
      <c r="H23" s="29"/>
      <c r="J23" s="252"/>
      <c r="K23" s="11">
        <v>22</v>
      </c>
      <c r="L23" s="22"/>
      <c r="M23" s="23"/>
    </row>
    <row r="24" spans="1:13" ht="13.5">
      <c r="A24" s="11">
        <v>23</v>
      </c>
      <c r="B24" s="22"/>
      <c r="C24" s="23"/>
      <c r="G24" s="13"/>
      <c r="H24" s="29"/>
      <c r="J24" s="252">
        <v>12</v>
      </c>
      <c r="K24" s="11">
        <v>23</v>
      </c>
      <c r="L24" s="22"/>
      <c r="M24" s="23"/>
    </row>
    <row r="25" spans="1:13" ht="13.5">
      <c r="A25" s="11">
        <v>24</v>
      </c>
      <c r="B25" s="22"/>
      <c r="C25" s="23"/>
      <c r="G25" s="13"/>
      <c r="H25" s="29"/>
      <c r="J25" s="252"/>
      <c r="K25" s="11">
        <v>24</v>
      </c>
      <c r="L25" s="22"/>
      <c r="M25" s="23"/>
    </row>
    <row r="26" spans="1:13" ht="13.5">
      <c r="A26" s="11">
        <v>25</v>
      </c>
      <c r="B26" s="22"/>
      <c r="C26" s="23"/>
      <c r="G26" s="13"/>
      <c r="H26" s="29"/>
      <c r="J26" s="252">
        <v>13</v>
      </c>
      <c r="K26" s="11">
        <v>25</v>
      </c>
      <c r="L26" s="22"/>
      <c r="M26" s="23"/>
    </row>
    <row r="27" spans="1:13" ht="13.5">
      <c r="A27" s="11">
        <v>26</v>
      </c>
      <c r="B27" s="22"/>
      <c r="C27" s="23"/>
      <c r="G27" s="13"/>
      <c r="H27" s="29"/>
      <c r="J27" s="252"/>
      <c r="K27" s="11">
        <v>26</v>
      </c>
      <c r="L27" s="22"/>
      <c r="M27" s="23"/>
    </row>
    <row r="28" spans="1:13" ht="13.5">
      <c r="A28" s="11">
        <v>27</v>
      </c>
      <c r="B28" s="22"/>
      <c r="C28" s="23"/>
      <c r="G28" s="13"/>
      <c r="H28" s="29"/>
      <c r="J28" s="252">
        <v>14</v>
      </c>
      <c r="K28" s="11">
        <v>27</v>
      </c>
      <c r="L28" s="22"/>
      <c r="M28" s="23"/>
    </row>
    <row r="29" spans="1:13" ht="13.5">
      <c r="A29" s="11">
        <v>28</v>
      </c>
      <c r="B29" s="22"/>
      <c r="C29" s="23"/>
      <c r="G29" s="13"/>
      <c r="H29" s="29"/>
      <c r="J29" s="252"/>
      <c r="K29" s="11">
        <v>28</v>
      </c>
      <c r="L29" s="22"/>
      <c r="M29" s="23"/>
    </row>
    <row r="30" spans="1:13" ht="13.5">
      <c r="A30" s="11">
        <v>29</v>
      </c>
      <c r="B30" s="22"/>
      <c r="C30" s="23"/>
      <c r="G30" s="13"/>
      <c r="H30" s="29"/>
      <c r="J30" s="252">
        <v>15</v>
      </c>
      <c r="K30" s="11">
        <v>29</v>
      </c>
      <c r="L30" s="22"/>
      <c r="M30" s="23"/>
    </row>
    <row r="31" spans="1:13" ht="13.5">
      <c r="A31" s="11">
        <v>30</v>
      </c>
      <c r="B31" s="22"/>
      <c r="C31" s="23"/>
      <c r="G31" s="13"/>
      <c r="H31" s="29"/>
      <c r="J31" s="252"/>
      <c r="K31" s="11">
        <v>30</v>
      </c>
      <c r="L31" s="22"/>
      <c r="M31" s="23"/>
    </row>
    <row r="32" spans="10:13" ht="13.5">
      <c r="J32" s="252">
        <v>16</v>
      </c>
      <c r="K32" s="11">
        <v>31</v>
      </c>
      <c r="L32" s="22"/>
      <c r="M32" s="23"/>
    </row>
    <row r="33" spans="10:13" ht="13.5">
      <c r="J33" s="252"/>
      <c r="K33" s="11">
        <v>32</v>
      </c>
      <c r="L33" s="22"/>
      <c r="M33" s="23"/>
    </row>
    <row r="35" spans="1:18" s="17" customFormat="1" ht="18.75">
      <c r="A35" s="16" t="s">
        <v>5</v>
      </c>
      <c r="C35" s="18"/>
      <c r="E35" s="16" t="s">
        <v>6</v>
      </c>
      <c r="H35" s="19"/>
      <c r="J35" s="16" t="s">
        <v>7</v>
      </c>
      <c r="M35" s="20"/>
      <c r="O35" s="16" t="s">
        <v>8</v>
      </c>
      <c r="R35" s="21"/>
    </row>
    <row r="36" spans="1:18" ht="13.5">
      <c r="A36" s="11">
        <v>1</v>
      </c>
      <c r="B36" s="22"/>
      <c r="C36" s="23"/>
      <c r="E36" s="252">
        <v>1</v>
      </c>
      <c r="F36" s="11">
        <v>1</v>
      </c>
      <c r="G36" s="22" t="s">
        <v>80</v>
      </c>
      <c r="H36" s="25" t="s">
        <v>81</v>
      </c>
      <c r="J36" s="252">
        <v>1</v>
      </c>
      <c r="K36" s="11">
        <v>1</v>
      </c>
      <c r="L36" s="22" t="s">
        <v>93</v>
      </c>
      <c r="M36" s="23" t="s">
        <v>94</v>
      </c>
      <c r="O36" s="252">
        <v>1</v>
      </c>
      <c r="P36" s="11">
        <v>1</v>
      </c>
      <c r="Q36" s="22" t="s">
        <v>134</v>
      </c>
      <c r="R36" s="23" t="s">
        <v>135</v>
      </c>
    </row>
    <row r="37" spans="1:18" ht="13.5">
      <c r="A37" s="11">
        <v>2</v>
      </c>
      <c r="B37" s="22"/>
      <c r="C37" s="23"/>
      <c r="E37" s="252"/>
      <c r="F37" s="11">
        <v>2</v>
      </c>
      <c r="G37" s="22" t="s">
        <v>82</v>
      </c>
      <c r="H37" s="25" t="s">
        <v>56</v>
      </c>
      <c r="J37" s="252"/>
      <c r="K37" s="11">
        <v>2</v>
      </c>
      <c r="L37" s="22" t="s">
        <v>95</v>
      </c>
      <c r="M37" s="23" t="s">
        <v>96</v>
      </c>
      <c r="O37" s="252"/>
      <c r="P37" s="11">
        <v>2</v>
      </c>
      <c r="Q37" s="22" t="s">
        <v>136</v>
      </c>
      <c r="R37" s="23" t="s">
        <v>110</v>
      </c>
    </row>
    <row r="38" spans="1:18" ht="13.5">
      <c r="A38" s="11">
        <v>3</v>
      </c>
      <c r="B38" s="22"/>
      <c r="C38" s="23"/>
      <c r="E38" s="252">
        <v>2</v>
      </c>
      <c r="F38" s="11">
        <v>3</v>
      </c>
      <c r="G38" s="22" t="s">
        <v>83</v>
      </c>
      <c r="H38" s="23" t="s">
        <v>84</v>
      </c>
      <c r="J38" s="252">
        <v>2</v>
      </c>
      <c r="K38" s="11">
        <v>3</v>
      </c>
      <c r="L38" s="22" t="s">
        <v>97</v>
      </c>
      <c r="M38" s="23" t="s">
        <v>94</v>
      </c>
      <c r="O38" s="252">
        <v>2</v>
      </c>
      <c r="P38" s="11">
        <v>3</v>
      </c>
      <c r="Q38" s="22" t="s">
        <v>137</v>
      </c>
      <c r="R38" s="23" t="s">
        <v>138</v>
      </c>
    </row>
    <row r="39" spans="1:18" ht="13.5">
      <c r="A39" s="11">
        <v>4</v>
      </c>
      <c r="B39" s="22"/>
      <c r="C39" s="23"/>
      <c r="E39" s="252"/>
      <c r="F39" s="11">
        <v>4</v>
      </c>
      <c r="G39" s="22" t="s">
        <v>85</v>
      </c>
      <c r="H39" s="23" t="s">
        <v>59</v>
      </c>
      <c r="J39" s="252"/>
      <c r="K39" s="11">
        <v>4</v>
      </c>
      <c r="L39" s="22" t="s">
        <v>98</v>
      </c>
      <c r="M39" s="23" t="s">
        <v>53</v>
      </c>
      <c r="O39" s="252"/>
      <c r="P39" s="11">
        <v>4</v>
      </c>
      <c r="Q39" s="22" t="s">
        <v>139</v>
      </c>
      <c r="R39" s="23" t="s">
        <v>140</v>
      </c>
    </row>
    <row r="40" spans="1:18" ht="13.5">
      <c r="A40" s="11">
        <v>5</v>
      </c>
      <c r="B40" s="22"/>
      <c r="C40" s="23"/>
      <c r="E40" s="252">
        <v>3</v>
      </c>
      <c r="F40" s="11">
        <v>5</v>
      </c>
      <c r="G40" s="22" t="s">
        <v>86</v>
      </c>
      <c r="H40" s="25" t="s">
        <v>87</v>
      </c>
      <c r="J40" s="252">
        <v>3</v>
      </c>
      <c r="K40" s="11">
        <v>5</v>
      </c>
      <c r="L40" s="22" t="s">
        <v>99</v>
      </c>
      <c r="M40" s="23" t="s">
        <v>53</v>
      </c>
      <c r="O40" s="252">
        <v>3</v>
      </c>
      <c r="P40" s="11">
        <v>5</v>
      </c>
      <c r="Q40" s="22" t="s">
        <v>141</v>
      </c>
      <c r="R40" s="23" t="s">
        <v>140</v>
      </c>
    </row>
    <row r="41" spans="1:18" ht="13.5">
      <c r="A41" s="11">
        <v>6</v>
      </c>
      <c r="B41" s="11"/>
      <c r="C41" s="87"/>
      <c r="E41" s="252"/>
      <c r="F41" s="11">
        <v>6</v>
      </c>
      <c r="G41" s="22" t="s">
        <v>88</v>
      </c>
      <c r="H41" s="25" t="s">
        <v>89</v>
      </c>
      <c r="J41" s="252"/>
      <c r="K41" s="11">
        <v>6</v>
      </c>
      <c r="L41" s="22" t="s">
        <v>100</v>
      </c>
      <c r="M41" s="23" t="s">
        <v>53</v>
      </c>
      <c r="O41" s="252"/>
      <c r="P41" s="11">
        <v>6</v>
      </c>
      <c r="Q41" s="22" t="s">
        <v>142</v>
      </c>
      <c r="R41" s="23" t="s">
        <v>140</v>
      </c>
    </row>
    <row r="42" spans="1:18" ht="13.5">
      <c r="A42" s="11">
        <v>7</v>
      </c>
      <c r="B42" s="11"/>
      <c r="C42" s="87"/>
      <c r="E42" s="252">
        <v>4</v>
      </c>
      <c r="F42" s="11">
        <v>7</v>
      </c>
      <c r="G42" s="22" t="s">
        <v>90</v>
      </c>
      <c r="H42" s="25" t="s">
        <v>91</v>
      </c>
      <c r="J42" s="252">
        <v>4</v>
      </c>
      <c r="K42" s="11">
        <v>7</v>
      </c>
      <c r="L42" s="22" t="s">
        <v>101</v>
      </c>
      <c r="M42" s="23" t="s">
        <v>53</v>
      </c>
      <c r="O42" s="252">
        <v>4</v>
      </c>
      <c r="P42" s="11">
        <v>7</v>
      </c>
      <c r="Q42" s="22" t="s">
        <v>143</v>
      </c>
      <c r="R42" s="23" t="s">
        <v>64</v>
      </c>
    </row>
    <row r="43" spans="1:18" ht="13.5">
      <c r="A43" s="11">
        <v>8</v>
      </c>
      <c r="B43" s="22"/>
      <c r="C43" s="23"/>
      <c r="E43" s="252"/>
      <c r="F43" s="11">
        <v>8</v>
      </c>
      <c r="G43" s="22" t="s">
        <v>92</v>
      </c>
      <c r="H43" s="25" t="s">
        <v>61</v>
      </c>
      <c r="J43" s="252"/>
      <c r="K43" s="11">
        <v>8</v>
      </c>
      <c r="L43" s="22" t="s">
        <v>102</v>
      </c>
      <c r="M43" s="23" t="s">
        <v>53</v>
      </c>
      <c r="O43" s="252"/>
      <c r="P43" s="11">
        <v>8</v>
      </c>
      <c r="Q43" s="22" t="s">
        <v>144</v>
      </c>
      <c r="R43" s="23" t="s">
        <v>60</v>
      </c>
    </row>
    <row r="44" spans="1:18" ht="13.5">
      <c r="A44" s="11">
        <v>9</v>
      </c>
      <c r="B44" s="22"/>
      <c r="C44" s="23"/>
      <c r="E44" s="252">
        <v>5</v>
      </c>
      <c r="F44" s="11">
        <v>9</v>
      </c>
      <c r="G44" s="22" t="s">
        <v>119</v>
      </c>
      <c r="H44" s="23" t="s">
        <v>120</v>
      </c>
      <c r="J44" s="252">
        <v>5</v>
      </c>
      <c r="K44" s="11">
        <v>9</v>
      </c>
      <c r="L44" s="22" t="s">
        <v>103</v>
      </c>
      <c r="M44" s="23" t="s">
        <v>62</v>
      </c>
      <c r="O44" s="252">
        <v>5</v>
      </c>
      <c r="P44" s="11">
        <v>9</v>
      </c>
      <c r="Q44" s="22" t="s">
        <v>145</v>
      </c>
      <c r="R44" s="23" t="s">
        <v>63</v>
      </c>
    </row>
    <row r="45" spans="1:18" ht="13.5">
      <c r="A45" s="11">
        <v>10</v>
      </c>
      <c r="B45" s="22"/>
      <c r="C45" s="23"/>
      <c r="E45" s="252"/>
      <c r="F45" s="11">
        <v>10</v>
      </c>
      <c r="G45" s="22" t="s">
        <v>121</v>
      </c>
      <c r="H45" s="23" t="s">
        <v>120</v>
      </c>
      <c r="J45" s="252"/>
      <c r="K45" s="11">
        <v>10</v>
      </c>
      <c r="L45" s="22" t="s">
        <v>104</v>
      </c>
      <c r="M45" s="23" t="s">
        <v>62</v>
      </c>
      <c r="O45" s="252"/>
      <c r="P45" s="11">
        <v>10</v>
      </c>
      <c r="Q45" s="22" t="s">
        <v>146</v>
      </c>
      <c r="R45" s="23" t="s">
        <v>52</v>
      </c>
    </row>
    <row r="46" spans="1:18" ht="13.5">
      <c r="A46" s="11">
        <v>11</v>
      </c>
      <c r="B46" s="22"/>
      <c r="C46" s="23"/>
      <c r="E46" s="252">
        <v>6</v>
      </c>
      <c r="F46" s="11">
        <v>11</v>
      </c>
      <c r="G46" s="22"/>
      <c r="H46" s="23"/>
      <c r="J46" s="252">
        <v>6</v>
      </c>
      <c r="K46" s="11">
        <v>11</v>
      </c>
      <c r="L46" s="22" t="s">
        <v>105</v>
      </c>
      <c r="M46" s="23" t="s">
        <v>52</v>
      </c>
      <c r="O46" s="252">
        <v>6</v>
      </c>
      <c r="P46" s="11">
        <v>11</v>
      </c>
      <c r="Q46" s="22"/>
      <c r="R46" s="23"/>
    </row>
    <row r="47" spans="1:18" ht="13.5">
      <c r="A47" s="11">
        <v>12</v>
      </c>
      <c r="B47" s="30"/>
      <c r="C47" s="23"/>
      <c r="E47" s="252"/>
      <c r="F47" s="11">
        <v>12</v>
      </c>
      <c r="G47" s="22"/>
      <c r="H47" s="23"/>
      <c r="J47" s="252"/>
      <c r="K47" s="11">
        <v>12</v>
      </c>
      <c r="L47" s="22" t="s">
        <v>106</v>
      </c>
      <c r="M47" s="23" t="s">
        <v>52</v>
      </c>
      <c r="O47" s="252"/>
      <c r="P47" s="11">
        <v>12</v>
      </c>
      <c r="Q47" s="22"/>
      <c r="R47" s="23"/>
    </row>
    <row r="48" spans="1:18" ht="13.5">
      <c r="A48" s="11">
        <v>13</v>
      </c>
      <c r="B48" s="22"/>
      <c r="C48" s="23"/>
      <c r="E48" s="252">
        <v>7</v>
      </c>
      <c r="F48" s="11">
        <v>13</v>
      </c>
      <c r="G48" s="22"/>
      <c r="H48" s="23"/>
      <c r="J48" s="252">
        <v>7</v>
      </c>
      <c r="K48" s="11">
        <v>13</v>
      </c>
      <c r="L48" s="22" t="s">
        <v>107</v>
      </c>
      <c r="M48" s="23" t="s">
        <v>108</v>
      </c>
      <c r="O48" s="252">
        <v>7</v>
      </c>
      <c r="P48" s="11">
        <v>13</v>
      </c>
      <c r="Q48" s="22"/>
      <c r="R48" s="23"/>
    </row>
    <row r="49" spans="1:18" ht="13.5">
      <c r="A49" s="11">
        <v>14</v>
      </c>
      <c r="B49" s="30"/>
      <c r="C49" s="23"/>
      <c r="E49" s="252"/>
      <c r="F49" s="11">
        <v>14</v>
      </c>
      <c r="G49" s="22"/>
      <c r="H49" s="23"/>
      <c r="J49" s="252"/>
      <c r="K49" s="11">
        <v>14</v>
      </c>
      <c r="L49" s="22" t="s">
        <v>109</v>
      </c>
      <c r="M49" s="23" t="s">
        <v>110</v>
      </c>
      <c r="O49" s="252"/>
      <c r="P49" s="11">
        <v>14</v>
      </c>
      <c r="Q49" s="22"/>
      <c r="R49" s="23"/>
    </row>
    <row r="50" spans="1:18" ht="13.5">
      <c r="A50" s="11">
        <v>15</v>
      </c>
      <c r="B50" s="22"/>
      <c r="C50" s="23"/>
      <c r="E50" s="252">
        <v>8</v>
      </c>
      <c r="F50" s="11">
        <v>15</v>
      </c>
      <c r="G50" s="30"/>
      <c r="H50" s="25"/>
      <c r="J50" s="252">
        <v>8</v>
      </c>
      <c r="K50" s="11">
        <v>15</v>
      </c>
      <c r="L50" s="22" t="s">
        <v>111</v>
      </c>
      <c r="M50" s="25" t="s">
        <v>52</v>
      </c>
      <c r="O50" s="252">
        <v>8</v>
      </c>
      <c r="P50" s="11">
        <v>15</v>
      </c>
      <c r="Q50" s="22"/>
      <c r="R50" s="23"/>
    </row>
    <row r="51" spans="1:18" ht="13.5">
      <c r="A51" s="11">
        <v>16</v>
      </c>
      <c r="B51" s="22"/>
      <c r="C51" s="23"/>
      <c r="E51" s="252"/>
      <c r="F51" s="11">
        <v>16</v>
      </c>
      <c r="G51" s="22"/>
      <c r="H51" s="25"/>
      <c r="J51" s="252"/>
      <c r="K51" s="11">
        <v>16</v>
      </c>
      <c r="L51" s="22" t="s">
        <v>112</v>
      </c>
      <c r="M51" s="25" t="s">
        <v>52</v>
      </c>
      <c r="O51" s="252"/>
      <c r="P51" s="11">
        <v>16</v>
      </c>
      <c r="Q51" s="22"/>
      <c r="R51" s="23"/>
    </row>
    <row r="52" spans="1:18" ht="13.5">
      <c r="A52" s="11">
        <v>17</v>
      </c>
      <c r="B52" s="22"/>
      <c r="C52" s="23"/>
      <c r="E52" s="252">
        <v>9</v>
      </c>
      <c r="F52" s="11">
        <v>17</v>
      </c>
      <c r="G52" s="22"/>
      <c r="H52" s="25"/>
      <c r="J52" s="252">
        <v>9</v>
      </c>
      <c r="K52" s="11">
        <v>17</v>
      </c>
      <c r="L52" s="22" t="s">
        <v>113</v>
      </c>
      <c r="M52" s="23" t="s">
        <v>114</v>
      </c>
      <c r="O52" s="252">
        <v>9</v>
      </c>
      <c r="P52" s="11">
        <v>17</v>
      </c>
      <c r="Q52" s="22"/>
      <c r="R52" s="23"/>
    </row>
    <row r="53" spans="1:18" ht="13.5">
      <c r="A53" s="11">
        <v>18</v>
      </c>
      <c r="B53" s="22"/>
      <c r="C53" s="23"/>
      <c r="E53" s="252"/>
      <c r="F53" s="11">
        <v>18</v>
      </c>
      <c r="G53" s="22"/>
      <c r="H53" s="25"/>
      <c r="J53" s="252"/>
      <c r="K53" s="11">
        <v>18</v>
      </c>
      <c r="L53" s="22" t="s">
        <v>115</v>
      </c>
      <c r="M53" s="23" t="s">
        <v>116</v>
      </c>
      <c r="O53" s="252"/>
      <c r="P53" s="11">
        <v>18</v>
      </c>
      <c r="Q53" s="22"/>
      <c r="R53" s="23"/>
    </row>
    <row r="54" spans="1:18" ht="13.5">
      <c r="A54" s="11">
        <v>19</v>
      </c>
      <c r="B54" s="22"/>
      <c r="C54" s="23"/>
      <c r="E54" s="252">
        <v>10</v>
      </c>
      <c r="F54" s="11">
        <v>19</v>
      </c>
      <c r="G54" s="22"/>
      <c r="H54" s="25"/>
      <c r="J54" s="252">
        <v>10</v>
      </c>
      <c r="K54" s="11">
        <v>19</v>
      </c>
      <c r="L54" s="22" t="s">
        <v>117</v>
      </c>
      <c r="M54" s="23" t="s">
        <v>51</v>
      </c>
      <c r="O54" s="252">
        <v>10</v>
      </c>
      <c r="P54" s="11">
        <v>19</v>
      </c>
      <c r="Q54" s="22"/>
      <c r="R54" s="23"/>
    </row>
    <row r="55" spans="1:18" ht="13.5">
      <c r="A55" s="11">
        <v>20</v>
      </c>
      <c r="B55" s="22"/>
      <c r="C55" s="23"/>
      <c r="E55" s="252"/>
      <c r="F55" s="11">
        <v>20</v>
      </c>
      <c r="G55" s="22"/>
      <c r="H55" s="25"/>
      <c r="J55" s="252"/>
      <c r="K55" s="11">
        <v>20</v>
      </c>
      <c r="L55" s="22" t="s">
        <v>118</v>
      </c>
      <c r="M55" s="23" t="s">
        <v>51</v>
      </c>
      <c r="O55" s="252"/>
      <c r="P55" s="11">
        <v>20</v>
      </c>
      <c r="Q55" s="22"/>
      <c r="R55" s="23"/>
    </row>
    <row r="56" spans="1:18" ht="13.5">
      <c r="A56" s="11">
        <v>21</v>
      </c>
      <c r="B56" s="11"/>
      <c r="C56" s="23"/>
      <c r="E56" s="252">
        <v>11</v>
      </c>
      <c r="F56" s="11">
        <v>21</v>
      </c>
      <c r="G56" s="22"/>
      <c r="H56" s="23"/>
      <c r="J56" s="252">
        <v>11</v>
      </c>
      <c r="K56" s="11">
        <v>21</v>
      </c>
      <c r="L56" s="22"/>
      <c r="M56" s="23"/>
      <c r="O56" s="252">
        <v>11</v>
      </c>
      <c r="P56" s="11">
        <v>21</v>
      </c>
      <c r="Q56" s="22"/>
      <c r="R56" s="23"/>
    </row>
    <row r="57" spans="1:18" ht="13.5">
      <c r="A57" s="11">
        <v>22</v>
      </c>
      <c r="B57" s="11"/>
      <c r="C57" s="23"/>
      <c r="E57" s="252"/>
      <c r="F57" s="11">
        <v>22</v>
      </c>
      <c r="G57" s="22"/>
      <c r="H57" s="23"/>
      <c r="J57" s="252"/>
      <c r="K57" s="11">
        <v>22</v>
      </c>
      <c r="L57" s="22"/>
      <c r="M57" s="23"/>
      <c r="O57" s="252"/>
      <c r="P57" s="11">
        <v>22</v>
      </c>
      <c r="Q57" s="22"/>
      <c r="R57" s="23"/>
    </row>
    <row r="58" spans="1:18" ht="13.5">
      <c r="A58" s="11">
        <v>23</v>
      </c>
      <c r="B58" s="11"/>
      <c r="C58" s="23"/>
      <c r="E58" s="252">
        <v>12</v>
      </c>
      <c r="F58" s="11">
        <v>23</v>
      </c>
      <c r="G58" s="22"/>
      <c r="H58" s="25"/>
      <c r="J58" s="252">
        <v>12</v>
      </c>
      <c r="K58" s="11">
        <v>23</v>
      </c>
      <c r="L58" s="22" t="s">
        <v>122</v>
      </c>
      <c r="M58" s="23" t="s">
        <v>54</v>
      </c>
      <c r="O58" s="252">
        <v>12</v>
      </c>
      <c r="P58" s="11">
        <v>23</v>
      </c>
      <c r="Q58" s="22"/>
      <c r="R58" s="23"/>
    </row>
    <row r="59" spans="1:18" ht="13.5">
      <c r="A59" s="11">
        <v>24</v>
      </c>
      <c r="B59" s="11"/>
      <c r="C59" s="23"/>
      <c r="E59" s="252"/>
      <c r="F59" s="11">
        <v>24</v>
      </c>
      <c r="G59" s="22"/>
      <c r="H59" s="25"/>
      <c r="J59" s="252"/>
      <c r="K59" s="11">
        <v>24</v>
      </c>
      <c r="L59" s="22" t="s">
        <v>123</v>
      </c>
      <c r="M59" s="23" t="s">
        <v>124</v>
      </c>
      <c r="O59" s="252"/>
      <c r="P59" s="11">
        <v>24</v>
      </c>
      <c r="Q59" s="22"/>
      <c r="R59" s="23"/>
    </row>
    <row r="60" spans="1:18" ht="13.5">
      <c r="A60" s="11">
        <v>25</v>
      </c>
      <c r="B60" s="11"/>
      <c r="C60" s="23"/>
      <c r="E60" s="252">
        <v>13</v>
      </c>
      <c r="F60" s="11">
        <v>25</v>
      </c>
      <c r="G60" s="22"/>
      <c r="H60" s="25"/>
      <c r="J60" s="252">
        <v>13</v>
      </c>
      <c r="K60" s="11">
        <v>25</v>
      </c>
      <c r="L60" s="22" t="s">
        <v>125</v>
      </c>
      <c r="M60" s="23" t="s">
        <v>55</v>
      </c>
      <c r="O60" s="252">
        <v>13</v>
      </c>
      <c r="P60" s="11">
        <v>25</v>
      </c>
      <c r="Q60" s="22"/>
      <c r="R60" s="23"/>
    </row>
    <row r="61" spans="1:18" ht="13.5">
      <c r="A61" s="11">
        <v>26</v>
      </c>
      <c r="B61" s="11"/>
      <c r="C61" s="23"/>
      <c r="E61" s="252"/>
      <c r="F61" s="11">
        <v>26</v>
      </c>
      <c r="G61" s="22"/>
      <c r="H61" s="25"/>
      <c r="J61" s="252"/>
      <c r="K61" s="11">
        <v>26</v>
      </c>
      <c r="L61" s="22" t="s">
        <v>126</v>
      </c>
      <c r="M61" s="23" t="s">
        <v>55</v>
      </c>
      <c r="O61" s="252"/>
      <c r="P61" s="11">
        <v>26</v>
      </c>
      <c r="Q61" s="22"/>
      <c r="R61" s="23"/>
    </row>
    <row r="62" spans="1:18" ht="13.5">
      <c r="A62" s="11">
        <v>27</v>
      </c>
      <c r="B62" s="11"/>
      <c r="C62" s="23"/>
      <c r="E62" s="252">
        <v>14</v>
      </c>
      <c r="F62" s="11">
        <v>27</v>
      </c>
      <c r="G62" s="22"/>
      <c r="H62" s="25"/>
      <c r="J62" s="252">
        <v>14</v>
      </c>
      <c r="K62" s="11">
        <v>27</v>
      </c>
      <c r="L62" s="22" t="s">
        <v>127</v>
      </c>
      <c r="M62" s="23" t="s">
        <v>64</v>
      </c>
      <c r="O62" s="252">
        <v>14</v>
      </c>
      <c r="P62" s="11">
        <v>27</v>
      </c>
      <c r="Q62" s="22"/>
      <c r="R62" s="23"/>
    </row>
    <row r="63" spans="1:18" ht="13.5">
      <c r="A63" s="11">
        <v>28</v>
      </c>
      <c r="B63" s="11"/>
      <c r="C63" s="23"/>
      <c r="E63" s="252"/>
      <c r="F63" s="11">
        <v>28</v>
      </c>
      <c r="G63" s="22"/>
      <c r="H63" s="25"/>
      <c r="J63" s="252"/>
      <c r="K63" s="11">
        <v>28</v>
      </c>
      <c r="L63" s="22" t="s">
        <v>128</v>
      </c>
      <c r="M63" s="23" t="s">
        <v>64</v>
      </c>
      <c r="O63" s="252"/>
      <c r="P63" s="11">
        <v>28</v>
      </c>
      <c r="Q63" s="22"/>
      <c r="R63" s="23"/>
    </row>
    <row r="64" spans="1:18" ht="13.5">
      <c r="A64" s="11">
        <v>29</v>
      </c>
      <c r="B64" s="11"/>
      <c r="C64" s="23"/>
      <c r="E64" s="252">
        <v>15</v>
      </c>
      <c r="F64" s="11">
        <v>29</v>
      </c>
      <c r="G64" s="22"/>
      <c r="H64" s="25"/>
      <c r="J64" s="252">
        <v>15</v>
      </c>
      <c r="K64" s="11">
        <v>29</v>
      </c>
      <c r="L64" s="22" t="s">
        <v>129</v>
      </c>
      <c r="M64" s="23" t="s">
        <v>64</v>
      </c>
      <c r="O64" s="252">
        <v>15</v>
      </c>
      <c r="P64" s="11">
        <v>29</v>
      </c>
      <c r="Q64" s="22"/>
      <c r="R64" s="23"/>
    </row>
    <row r="65" spans="1:18" ht="13.5">
      <c r="A65" s="11">
        <v>30</v>
      </c>
      <c r="B65" s="11"/>
      <c r="C65" s="23"/>
      <c r="E65" s="252"/>
      <c r="F65" s="11">
        <v>30</v>
      </c>
      <c r="G65" s="22"/>
      <c r="H65" s="25"/>
      <c r="J65" s="252"/>
      <c r="K65" s="11">
        <v>30</v>
      </c>
      <c r="L65" s="22" t="s">
        <v>130</v>
      </c>
      <c r="M65" s="23" t="s">
        <v>64</v>
      </c>
      <c r="O65" s="252"/>
      <c r="P65" s="11">
        <v>30</v>
      </c>
      <c r="Q65" s="22"/>
      <c r="R65" s="23"/>
    </row>
    <row r="66" spans="5:18" ht="13.5">
      <c r="E66" s="252">
        <v>16</v>
      </c>
      <c r="F66" s="11">
        <v>31</v>
      </c>
      <c r="G66" s="22"/>
      <c r="H66" s="25"/>
      <c r="J66" s="252">
        <v>16</v>
      </c>
      <c r="K66" s="11">
        <v>31</v>
      </c>
      <c r="L66" s="22" t="s">
        <v>131</v>
      </c>
      <c r="M66" s="23" t="s">
        <v>132</v>
      </c>
      <c r="O66" s="252">
        <v>16</v>
      </c>
      <c r="P66" s="11">
        <v>31</v>
      </c>
      <c r="Q66" s="22"/>
      <c r="R66" s="23"/>
    </row>
    <row r="67" spans="5:18" ht="13.5">
      <c r="E67" s="252"/>
      <c r="F67" s="11">
        <v>32</v>
      </c>
      <c r="G67" s="22"/>
      <c r="H67" s="25"/>
      <c r="J67" s="252"/>
      <c r="K67" s="11">
        <v>32</v>
      </c>
      <c r="L67" s="22" t="s">
        <v>133</v>
      </c>
      <c r="M67" s="23" t="s">
        <v>132</v>
      </c>
      <c r="O67" s="252"/>
      <c r="P67" s="11">
        <v>32</v>
      </c>
      <c r="Q67" s="22"/>
      <c r="R67" s="23"/>
    </row>
    <row r="68" spans="5:18" ht="13.5">
      <c r="E68" s="252">
        <v>17</v>
      </c>
      <c r="F68" s="11">
        <v>33</v>
      </c>
      <c r="G68" s="22"/>
      <c r="H68" s="23"/>
      <c r="J68" s="252">
        <v>17</v>
      </c>
      <c r="K68" s="11">
        <v>33</v>
      </c>
      <c r="L68" s="22"/>
      <c r="M68" s="23"/>
      <c r="O68" s="252">
        <v>17</v>
      </c>
      <c r="P68" s="11">
        <v>33</v>
      </c>
      <c r="Q68" s="22"/>
      <c r="R68" s="23"/>
    </row>
    <row r="69" spans="5:18" ht="13.5">
      <c r="E69" s="252"/>
      <c r="F69" s="11">
        <v>34</v>
      </c>
      <c r="G69" s="22"/>
      <c r="H69" s="23"/>
      <c r="J69" s="252"/>
      <c r="K69" s="11">
        <v>34</v>
      </c>
      <c r="L69" s="22"/>
      <c r="M69" s="23"/>
      <c r="O69" s="252"/>
      <c r="P69" s="11">
        <v>34</v>
      </c>
      <c r="Q69" s="22"/>
      <c r="R69" s="23"/>
    </row>
    <row r="70" spans="5:18" ht="13.5">
      <c r="E70" s="252">
        <v>18</v>
      </c>
      <c r="F70" s="11">
        <v>35</v>
      </c>
      <c r="G70" s="22"/>
      <c r="H70" s="25"/>
      <c r="J70" s="252">
        <v>18</v>
      </c>
      <c r="K70" s="11">
        <v>35</v>
      </c>
      <c r="L70" s="22"/>
      <c r="M70" s="23"/>
      <c r="O70" s="252">
        <v>18</v>
      </c>
      <c r="P70" s="11">
        <v>35</v>
      </c>
      <c r="Q70" s="22"/>
      <c r="R70" s="23"/>
    </row>
    <row r="71" spans="5:18" ht="13.5">
      <c r="E71" s="252"/>
      <c r="F71" s="11">
        <v>36</v>
      </c>
      <c r="G71" s="22"/>
      <c r="H71" s="25"/>
      <c r="J71" s="252"/>
      <c r="K71" s="11">
        <v>36</v>
      </c>
      <c r="L71" s="22"/>
      <c r="M71" s="23"/>
      <c r="O71" s="252"/>
      <c r="P71" s="11">
        <v>36</v>
      </c>
      <c r="Q71" s="22"/>
      <c r="R71" s="23"/>
    </row>
    <row r="72" spans="5:18" ht="13.5">
      <c r="E72" s="252">
        <v>19</v>
      </c>
      <c r="F72" s="11">
        <v>37</v>
      </c>
      <c r="G72" s="22"/>
      <c r="H72" s="25"/>
      <c r="J72" s="252">
        <v>19</v>
      </c>
      <c r="K72" s="11">
        <v>37</v>
      </c>
      <c r="L72" s="22"/>
      <c r="M72" s="23"/>
      <c r="O72" s="252">
        <v>19</v>
      </c>
      <c r="P72" s="11">
        <v>37</v>
      </c>
      <c r="Q72" s="22"/>
      <c r="R72" s="23"/>
    </row>
    <row r="73" spans="5:18" ht="13.5">
      <c r="E73" s="252"/>
      <c r="F73" s="11">
        <v>38</v>
      </c>
      <c r="G73" s="22"/>
      <c r="H73" s="25"/>
      <c r="J73" s="252"/>
      <c r="K73" s="11">
        <v>38</v>
      </c>
      <c r="L73" s="22"/>
      <c r="M73" s="23"/>
      <c r="O73" s="252"/>
      <c r="P73" s="11">
        <v>38</v>
      </c>
      <c r="Q73" s="22"/>
      <c r="R73" s="23"/>
    </row>
    <row r="74" spans="5:18" ht="13.5">
      <c r="E74" s="252">
        <v>20</v>
      </c>
      <c r="F74" s="11">
        <v>39</v>
      </c>
      <c r="G74" s="22"/>
      <c r="H74" s="25"/>
      <c r="J74" s="252">
        <v>20</v>
      </c>
      <c r="K74" s="11">
        <v>39</v>
      </c>
      <c r="L74" s="22"/>
      <c r="M74" s="23"/>
      <c r="O74" s="252">
        <v>20</v>
      </c>
      <c r="P74" s="11">
        <v>39</v>
      </c>
      <c r="Q74" s="22"/>
      <c r="R74" s="23"/>
    </row>
    <row r="75" spans="5:18" ht="13.5">
      <c r="E75" s="252"/>
      <c r="F75" s="11">
        <v>40</v>
      </c>
      <c r="G75" s="22"/>
      <c r="H75" s="25"/>
      <c r="J75" s="252"/>
      <c r="K75" s="11">
        <v>40</v>
      </c>
      <c r="L75" s="22"/>
      <c r="M75" s="23"/>
      <c r="O75" s="252"/>
      <c r="P75" s="11">
        <v>40</v>
      </c>
      <c r="Q75" s="22"/>
      <c r="R75" s="23"/>
    </row>
    <row r="76" spans="5:18" ht="13.5">
      <c r="E76" s="252">
        <v>21</v>
      </c>
      <c r="F76" s="11">
        <v>41</v>
      </c>
      <c r="G76" s="22"/>
      <c r="H76" s="25"/>
      <c r="J76" s="252">
        <v>21</v>
      </c>
      <c r="K76" s="11">
        <v>41</v>
      </c>
      <c r="L76" s="22"/>
      <c r="M76" s="23"/>
      <c r="O76" s="252">
        <v>21</v>
      </c>
      <c r="P76" s="11">
        <v>41</v>
      </c>
      <c r="Q76" s="22"/>
      <c r="R76" s="23"/>
    </row>
    <row r="77" spans="5:18" ht="13.5">
      <c r="E77" s="252"/>
      <c r="F77" s="11">
        <v>42</v>
      </c>
      <c r="G77" s="22"/>
      <c r="H77" s="25"/>
      <c r="J77" s="252"/>
      <c r="K77" s="11">
        <v>42</v>
      </c>
      <c r="L77" s="22"/>
      <c r="M77" s="23"/>
      <c r="O77" s="252"/>
      <c r="P77" s="11">
        <v>42</v>
      </c>
      <c r="Q77" s="22"/>
      <c r="R77" s="23"/>
    </row>
    <row r="78" spans="5:18" ht="13.5">
      <c r="E78" s="252">
        <v>22</v>
      </c>
      <c r="F78" s="11">
        <v>43</v>
      </c>
      <c r="G78" s="22"/>
      <c r="H78" s="25"/>
      <c r="J78" s="252">
        <v>22</v>
      </c>
      <c r="K78" s="11">
        <v>43</v>
      </c>
      <c r="L78" s="22"/>
      <c r="M78" s="23"/>
      <c r="O78" s="252">
        <v>22</v>
      </c>
      <c r="P78" s="11">
        <v>43</v>
      </c>
      <c r="Q78" s="22"/>
      <c r="R78" s="23"/>
    </row>
    <row r="79" spans="5:18" ht="13.5">
      <c r="E79" s="252"/>
      <c r="F79" s="11">
        <v>44</v>
      </c>
      <c r="G79" s="22"/>
      <c r="H79" s="25"/>
      <c r="J79" s="252"/>
      <c r="K79" s="11">
        <v>44</v>
      </c>
      <c r="L79" s="22"/>
      <c r="M79" s="23"/>
      <c r="O79" s="252"/>
      <c r="P79" s="11">
        <v>44</v>
      </c>
      <c r="Q79" s="22"/>
      <c r="R79" s="23"/>
    </row>
    <row r="80" spans="5:18" ht="13.5">
      <c r="E80" s="252">
        <v>23</v>
      </c>
      <c r="F80" s="11">
        <v>45</v>
      </c>
      <c r="G80" s="22"/>
      <c r="H80" s="25"/>
      <c r="J80" s="252">
        <v>23</v>
      </c>
      <c r="K80" s="11">
        <v>45</v>
      </c>
      <c r="L80" s="22"/>
      <c r="M80" s="23"/>
      <c r="O80" s="252">
        <v>23</v>
      </c>
      <c r="P80" s="11">
        <v>45</v>
      </c>
      <c r="Q80" s="22"/>
      <c r="R80" s="23"/>
    </row>
    <row r="81" spans="5:18" ht="13.5">
      <c r="E81" s="252"/>
      <c r="F81" s="11">
        <v>46</v>
      </c>
      <c r="G81" s="22"/>
      <c r="H81" s="25"/>
      <c r="J81" s="252"/>
      <c r="K81" s="11">
        <v>46</v>
      </c>
      <c r="L81" s="22"/>
      <c r="M81" s="23"/>
      <c r="O81" s="252"/>
      <c r="P81" s="11">
        <v>46</v>
      </c>
      <c r="Q81" s="22"/>
      <c r="R81" s="23"/>
    </row>
    <row r="82" spans="5:18" ht="13.5">
      <c r="E82" s="252">
        <v>24</v>
      </c>
      <c r="F82" s="11">
        <v>47</v>
      </c>
      <c r="G82" s="22"/>
      <c r="H82" s="25"/>
      <c r="J82" s="252">
        <v>24</v>
      </c>
      <c r="K82" s="11">
        <v>47</v>
      </c>
      <c r="L82" s="22"/>
      <c r="M82" s="23"/>
      <c r="O82" s="252">
        <v>24</v>
      </c>
      <c r="P82" s="11">
        <v>47</v>
      </c>
      <c r="Q82" s="22"/>
      <c r="R82" s="23"/>
    </row>
    <row r="83" spans="5:18" ht="13.5">
      <c r="E83" s="252"/>
      <c r="F83" s="11">
        <v>48</v>
      </c>
      <c r="G83" s="22"/>
      <c r="H83" s="25"/>
      <c r="J83" s="252"/>
      <c r="K83" s="11">
        <v>48</v>
      </c>
      <c r="L83" s="22"/>
      <c r="M83" s="23"/>
      <c r="O83" s="252"/>
      <c r="P83" s="11">
        <v>48</v>
      </c>
      <c r="Q83" s="22"/>
      <c r="R83" s="23"/>
    </row>
    <row r="84" spans="5:18" ht="13.5">
      <c r="E84" s="252">
        <v>25</v>
      </c>
      <c r="F84" s="11">
        <v>49</v>
      </c>
      <c r="G84" s="22"/>
      <c r="H84" s="25"/>
      <c r="J84" s="252">
        <v>25</v>
      </c>
      <c r="K84" s="11">
        <v>49</v>
      </c>
      <c r="L84" s="22"/>
      <c r="M84" s="23"/>
      <c r="O84" s="252">
        <v>25</v>
      </c>
      <c r="P84" s="11">
        <v>49</v>
      </c>
      <c r="Q84" s="22"/>
      <c r="R84" s="23"/>
    </row>
    <row r="85" spans="5:18" ht="13.5">
      <c r="E85" s="252"/>
      <c r="F85" s="11">
        <v>50</v>
      </c>
      <c r="G85" s="22"/>
      <c r="H85" s="25"/>
      <c r="J85" s="252"/>
      <c r="K85" s="11">
        <v>50</v>
      </c>
      <c r="L85" s="22"/>
      <c r="M85" s="23"/>
      <c r="O85" s="252"/>
      <c r="P85" s="11">
        <v>50</v>
      </c>
      <c r="Q85" s="22"/>
      <c r="R85" s="23"/>
    </row>
    <row r="86" spans="10:18" ht="13.5">
      <c r="J86" s="252">
        <v>26</v>
      </c>
      <c r="K86" s="11">
        <v>51</v>
      </c>
      <c r="L86" s="22"/>
      <c r="M86" s="23"/>
      <c r="O86" s="252">
        <v>26</v>
      </c>
      <c r="P86" s="11">
        <v>51</v>
      </c>
      <c r="Q86" s="22"/>
      <c r="R86" s="23"/>
    </row>
    <row r="87" spans="10:18" ht="13.5">
      <c r="J87" s="252"/>
      <c r="K87" s="11">
        <v>52</v>
      </c>
      <c r="L87" s="22"/>
      <c r="M87" s="23"/>
      <c r="O87" s="252"/>
      <c r="P87" s="11">
        <v>52</v>
      </c>
      <c r="Q87" s="22"/>
      <c r="R87" s="23"/>
    </row>
    <row r="88" spans="10:18" ht="13.5">
      <c r="J88" s="252">
        <v>27</v>
      </c>
      <c r="K88" s="11">
        <v>53</v>
      </c>
      <c r="L88" s="22"/>
      <c r="M88" s="23"/>
      <c r="O88" s="252">
        <v>27</v>
      </c>
      <c r="P88" s="11">
        <v>53</v>
      </c>
      <c r="Q88" s="22"/>
      <c r="R88" s="23"/>
    </row>
    <row r="89" spans="10:18" ht="13.5">
      <c r="J89" s="252"/>
      <c r="K89" s="11">
        <v>54</v>
      </c>
      <c r="L89" s="22"/>
      <c r="M89" s="23"/>
      <c r="O89" s="252"/>
      <c r="P89" s="11">
        <v>54</v>
      </c>
      <c r="Q89" s="22"/>
      <c r="R89" s="23"/>
    </row>
    <row r="90" spans="10:18" ht="13.5">
      <c r="J90" s="252">
        <v>28</v>
      </c>
      <c r="K90" s="11">
        <v>55</v>
      </c>
      <c r="L90" s="22"/>
      <c r="M90" s="23"/>
      <c r="O90" s="252">
        <v>28</v>
      </c>
      <c r="P90" s="11">
        <v>55</v>
      </c>
      <c r="Q90" s="22"/>
      <c r="R90" s="23"/>
    </row>
    <row r="91" spans="10:18" ht="13.5">
      <c r="J91" s="252"/>
      <c r="K91" s="11">
        <v>56</v>
      </c>
      <c r="L91" s="22"/>
      <c r="M91" s="23"/>
      <c r="O91" s="252"/>
      <c r="P91" s="11">
        <v>56</v>
      </c>
      <c r="Q91" s="22"/>
      <c r="R91" s="23"/>
    </row>
    <row r="92" spans="10:18" ht="13.5">
      <c r="J92" s="252">
        <v>29</v>
      </c>
      <c r="K92" s="11">
        <v>57</v>
      </c>
      <c r="L92" s="11"/>
      <c r="M92" s="88"/>
      <c r="O92" s="252">
        <v>29</v>
      </c>
      <c r="P92" s="11">
        <v>57</v>
      </c>
      <c r="Q92" s="22"/>
      <c r="R92" s="23"/>
    </row>
    <row r="93" spans="10:18" ht="13.5">
      <c r="J93" s="252"/>
      <c r="K93" s="11">
        <v>58</v>
      </c>
      <c r="L93" s="11"/>
      <c r="M93" s="88"/>
      <c r="O93" s="252"/>
      <c r="P93" s="11">
        <v>58</v>
      </c>
      <c r="Q93" s="22"/>
      <c r="R93" s="23"/>
    </row>
    <row r="94" spans="10:18" ht="13.5">
      <c r="J94" s="252">
        <v>30</v>
      </c>
      <c r="K94" s="11">
        <v>59</v>
      </c>
      <c r="L94" s="22"/>
      <c r="M94" s="23"/>
      <c r="O94" s="252">
        <v>30</v>
      </c>
      <c r="P94" s="11">
        <v>59</v>
      </c>
      <c r="Q94" s="22"/>
      <c r="R94" s="23"/>
    </row>
    <row r="95" spans="10:18" ht="13.5">
      <c r="J95" s="252"/>
      <c r="K95" s="11">
        <v>60</v>
      </c>
      <c r="L95" s="22"/>
      <c r="M95" s="23"/>
      <c r="O95" s="252"/>
      <c r="P95" s="11">
        <v>60</v>
      </c>
      <c r="Q95" s="22"/>
      <c r="R95" s="23"/>
    </row>
    <row r="96" spans="10:18" ht="13.5">
      <c r="J96" s="252">
        <v>31</v>
      </c>
      <c r="K96" s="11">
        <v>61</v>
      </c>
      <c r="L96" s="22"/>
      <c r="M96" s="23"/>
      <c r="O96" s="252">
        <v>31</v>
      </c>
      <c r="P96" s="11">
        <v>61</v>
      </c>
      <c r="Q96" s="22"/>
      <c r="R96" s="23"/>
    </row>
    <row r="97" spans="10:18" ht="13.5">
      <c r="J97" s="252"/>
      <c r="K97" s="11">
        <v>62</v>
      </c>
      <c r="L97" s="22"/>
      <c r="M97" s="23"/>
      <c r="O97" s="252"/>
      <c r="P97" s="11">
        <v>62</v>
      </c>
      <c r="Q97" s="22"/>
      <c r="R97" s="23"/>
    </row>
    <row r="98" spans="10:18" ht="13.5">
      <c r="J98" s="252">
        <v>32</v>
      </c>
      <c r="K98" s="11">
        <v>63</v>
      </c>
      <c r="L98" s="22"/>
      <c r="M98" s="23"/>
      <c r="O98" s="252">
        <v>32</v>
      </c>
      <c r="P98" s="11">
        <v>63</v>
      </c>
      <c r="Q98" s="22"/>
      <c r="R98" s="23"/>
    </row>
    <row r="99" spans="10:18" ht="13.5">
      <c r="J99" s="252"/>
      <c r="K99" s="11">
        <v>64</v>
      </c>
      <c r="L99" s="22"/>
      <c r="M99" s="23"/>
      <c r="O99" s="252"/>
      <c r="P99" s="11">
        <v>64</v>
      </c>
      <c r="Q99" s="22"/>
      <c r="R99" s="23"/>
    </row>
    <row r="100" spans="10:18" ht="13.5">
      <c r="J100" s="252">
        <v>33</v>
      </c>
      <c r="K100" s="11">
        <v>65</v>
      </c>
      <c r="L100" s="22"/>
      <c r="M100" s="23"/>
      <c r="O100" s="252">
        <v>33</v>
      </c>
      <c r="P100" s="11">
        <v>65</v>
      </c>
      <c r="Q100" s="22"/>
      <c r="R100" s="23"/>
    </row>
    <row r="101" spans="10:18" ht="13.5">
      <c r="J101" s="252"/>
      <c r="K101" s="11">
        <v>66</v>
      </c>
      <c r="L101" s="22"/>
      <c r="M101" s="23"/>
      <c r="O101" s="252"/>
      <c r="P101" s="11">
        <v>66</v>
      </c>
      <c r="Q101" s="22"/>
      <c r="R101" s="23"/>
    </row>
    <row r="102" spans="10:18" ht="13.5">
      <c r="J102" s="252">
        <v>34</v>
      </c>
      <c r="K102" s="11">
        <v>67</v>
      </c>
      <c r="L102" s="22"/>
      <c r="M102" s="23"/>
      <c r="O102" s="252">
        <v>34</v>
      </c>
      <c r="P102" s="11">
        <v>67</v>
      </c>
      <c r="Q102" s="22"/>
      <c r="R102" s="23"/>
    </row>
    <row r="103" spans="10:18" ht="13.5">
      <c r="J103" s="252"/>
      <c r="K103" s="11">
        <v>68</v>
      </c>
      <c r="L103" s="22"/>
      <c r="M103" s="23"/>
      <c r="O103" s="252"/>
      <c r="P103" s="11">
        <v>68</v>
      </c>
      <c r="Q103" s="22"/>
      <c r="R103" s="23"/>
    </row>
    <row r="104" spans="10:18" ht="13.5">
      <c r="J104" s="252">
        <v>35</v>
      </c>
      <c r="K104" s="11">
        <v>69</v>
      </c>
      <c r="L104" s="22"/>
      <c r="M104" s="23"/>
      <c r="O104" s="252">
        <v>35</v>
      </c>
      <c r="P104" s="11">
        <v>69</v>
      </c>
      <c r="Q104" s="22"/>
      <c r="R104" s="23"/>
    </row>
    <row r="105" spans="10:18" ht="13.5">
      <c r="J105" s="252"/>
      <c r="K105" s="11">
        <v>70</v>
      </c>
      <c r="L105" s="22"/>
      <c r="M105" s="23"/>
      <c r="O105" s="252"/>
      <c r="P105" s="11">
        <v>70</v>
      </c>
      <c r="Q105" s="22"/>
      <c r="R105" s="23"/>
    </row>
    <row r="106" spans="10:18" ht="13.5">
      <c r="J106" s="252">
        <v>36</v>
      </c>
      <c r="K106" s="11">
        <v>71</v>
      </c>
      <c r="L106" s="22"/>
      <c r="M106" s="23"/>
      <c r="O106" s="252">
        <v>36</v>
      </c>
      <c r="P106" s="11">
        <v>71</v>
      </c>
      <c r="Q106" s="22"/>
      <c r="R106" s="23"/>
    </row>
    <row r="107" spans="10:18" ht="13.5">
      <c r="J107" s="252"/>
      <c r="K107" s="11">
        <v>72</v>
      </c>
      <c r="L107" s="22"/>
      <c r="M107" s="23"/>
      <c r="O107" s="252"/>
      <c r="P107" s="11">
        <v>72</v>
      </c>
      <c r="Q107" s="22"/>
      <c r="R107" s="23"/>
    </row>
    <row r="108" spans="10:18" ht="13.5">
      <c r="J108" s="252">
        <v>37</v>
      </c>
      <c r="K108" s="11">
        <v>73</v>
      </c>
      <c r="L108" s="22"/>
      <c r="M108" s="23"/>
      <c r="O108" s="252">
        <v>37</v>
      </c>
      <c r="P108" s="11">
        <v>73</v>
      </c>
      <c r="Q108" s="22"/>
      <c r="R108" s="23"/>
    </row>
    <row r="109" spans="10:18" ht="13.5">
      <c r="J109" s="252"/>
      <c r="K109" s="11">
        <v>74</v>
      </c>
      <c r="L109" s="22"/>
      <c r="M109" s="23"/>
      <c r="O109" s="252"/>
      <c r="P109" s="11">
        <v>74</v>
      </c>
      <c r="Q109" s="22"/>
      <c r="R109" s="23"/>
    </row>
    <row r="110" spans="10:18" ht="13.5">
      <c r="J110" s="252">
        <v>38</v>
      </c>
      <c r="K110" s="11">
        <v>75</v>
      </c>
      <c r="L110" s="22"/>
      <c r="M110" s="23"/>
      <c r="O110" s="252">
        <v>38</v>
      </c>
      <c r="P110" s="11">
        <v>75</v>
      </c>
      <c r="Q110" s="22"/>
      <c r="R110" s="23"/>
    </row>
    <row r="111" spans="10:18" ht="13.5">
      <c r="J111" s="252"/>
      <c r="K111" s="11">
        <v>76</v>
      </c>
      <c r="L111" s="22"/>
      <c r="M111" s="23"/>
      <c r="O111" s="252"/>
      <c r="P111" s="11">
        <v>76</v>
      </c>
      <c r="Q111" s="22"/>
      <c r="R111" s="23"/>
    </row>
    <row r="112" spans="10:18" ht="13.5">
      <c r="J112" s="252">
        <v>39</v>
      </c>
      <c r="K112" s="11">
        <v>77</v>
      </c>
      <c r="L112" s="22"/>
      <c r="M112" s="23"/>
      <c r="O112" s="252">
        <v>39</v>
      </c>
      <c r="P112" s="11">
        <v>77</v>
      </c>
      <c r="Q112" s="22"/>
      <c r="R112" s="23"/>
    </row>
    <row r="113" spans="10:18" ht="13.5">
      <c r="J113" s="252"/>
      <c r="K113" s="11">
        <v>78</v>
      </c>
      <c r="L113" s="22"/>
      <c r="M113" s="23"/>
      <c r="O113" s="252"/>
      <c r="P113" s="11">
        <v>78</v>
      </c>
      <c r="Q113" s="22"/>
      <c r="R113" s="23"/>
    </row>
    <row r="114" spans="10:18" ht="13.5">
      <c r="J114" s="252">
        <v>40</v>
      </c>
      <c r="K114" s="11">
        <v>79</v>
      </c>
      <c r="L114" s="22"/>
      <c r="M114" s="23"/>
      <c r="O114" s="252">
        <v>40</v>
      </c>
      <c r="P114" s="11">
        <v>79</v>
      </c>
      <c r="Q114" s="22"/>
      <c r="R114" s="23"/>
    </row>
    <row r="115" spans="10:18" ht="13.5">
      <c r="J115" s="252"/>
      <c r="K115" s="11">
        <v>80</v>
      </c>
      <c r="L115" s="22"/>
      <c r="M115" s="23"/>
      <c r="O115" s="252"/>
      <c r="P115" s="11">
        <v>80</v>
      </c>
      <c r="Q115" s="22"/>
      <c r="R115" s="23"/>
    </row>
    <row r="116" spans="10:18" ht="13.5">
      <c r="J116" s="252">
        <v>41</v>
      </c>
      <c r="K116" s="11">
        <v>81</v>
      </c>
      <c r="L116" s="22"/>
      <c r="M116" s="23"/>
      <c r="O116" s="252">
        <v>41</v>
      </c>
      <c r="P116" s="11">
        <v>81</v>
      </c>
      <c r="Q116" s="22"/>
      <c r="R116" s="23"/>
    </row>
    <row r="117" spans="10:18" ht="13.5">
      <c r="J117" s="252"/>
      <c r="K117" s="11">
        <v>82</v>
      </c>
      <c r="L117" s="22"/>
      <c r="M117" s="23"/>
      <c r="O117" s="252"/>
      <c r="P117" s="11">
        <v>82</v>
      </c>
      <c r="Q117" s="22"/>
      <c r="R117" s="23"/>
    </row>
    <row r="118" spans="10:18" ht="13.5">
      <c r="J118" s="252">
        <v>42</v>
      </c>
      <c r="K118" s="11">
        <v>83</v>
      </c>
      <c r="L118" s="22"/>
      <c r="M118" s="23"/>
      <c r="O118" s="252">
        <v>42</v>
      </c>
      <c r="P118" s="11">
        <v>83</v>
      </c>
      <c r="Q118" s="22"/>
      <c r="R118" s="23"/>
    </row>
    <row r="119" spans="10:18" ht="13.5">
      <c r="J119" s="252"/>
      <c r="K119" s="11">
        <v>84</v>
      </c>
      <c r="L119" s="22"/>
      <c r="M119" s="23"/>
      <c r="O119" s="252"/>
      <c r="P119" s="11">
        <v>84</v>
      </c>
      <c r="Q119" s="22"/>
      <c r="R119" s="23"/>
    </row>
    <row r="120" spans="10:18" ht="13.5">
      <c r="J120" s="252">
        <v>43</v>
      </c>
      <c r="K120" s="11">
        <v>85</v>
      </c>
      <c r="L120" s="22"/>
      <c r="M120" s="23"/>
      <c r="O120" s="252">
        <v>43</v>
      </c>
      <c r="P120" s="11">
        <v>85</v>
      </c>
      <c r="Q120" s="22"/>
      <c r="R120" s="23"/>
    </row>
    <row r="121" spans="10:18" ht="13.5">
      <c r="J121" s="252"/>
      <c r="K121" s="11">
        <v>86</v>
      </c>
      <c r="L121" s="22"/>
      <c r="M121" s="23"/>
      <c r="O121" s="252"/>
      <c r="P121" s="11">
        <v>86</v>
      </c>
      <c r="Q121" s="22"/>
      <c r="R121" s="23"/>
    </row>
    <row r="122" spans="15:18" ht="13.5">
      <c r="O122" s="252">
        <v>44</v>
      </c>
      <c r="P122" s="11">
        <v>87</v>
      </c>
      <c r="Q122" s="22"/>
      <c r="R122" s="23"/>
    </row>
    <row r="123" spans="15:18" ht="13.5">
      <c r="O123" s="252"/>
      <c r="P123" s="11">
        <v>88</v>
      </c>
      <c r="Q123" s="22"/>
      <c r="R123" s="23"/>
    </row>
    <row r="124" spans="15:18" ht="13.5">
      <c r="O124" s="252">
        <v>45</v>
      </c>
      <c r="P124" s="11">
        <v>89</v>
      </c>
      <c r="Q124" s="22"/>
      <c r="R124" s="23"/>
    </row>
    <row r="125" spans="15:18" ht="13.5">
      <c r="O125" s="252"/>
      <c r="P125" s="11">
        <v>90</v>
      </c>
      <c r="Q125" s="22"/>
      <c r="R125" s="23"/>
    </row>
  </sheetData>
  <mergeCells count="149">
    <mergeCell ref="E18:E19"/>
    <mergeCell ref="E20:E21"/>
    <mergeCell ref="E10:E11"/>
    <mergeCell ref="E12:E13"/>
    <mergeCell ref="E14:E15"/>
    <mergeCell ref="E16:E17"/>
    <mergeCell ref="E2:E3"/>
    <mergeCell ref="E4:E5"/>
    <mergeCell ref="E6:E7"/>
    <mergeCell ref="E8:E9"/>
    <mergeCell ref="J2:J3"/>
    <mergeCell ref="J4:J5"/>
    <mergeCell ref="J6:J7"/>
    <mergeCell ref="J8:J9"/>
    <mergeCell ref="J10:J11"/>
    <mergeCell ref="J12:J13"/>
    <mergeCell ref="J14:J15"/>
    <mergeCell ref="J16:J17"/>
    <mergeCell ref="J26:J27"/>
    <mergeCell ref="J28:J29"/>
    <mergeCell ref="J18:J19"/>
    <mergeCell ref="J20:J21"/>
    <mergeCell ref="J22:J23"/>
    <mergeCell ref="J24:J25"/>
    <mergeCell ref="O2:O3"/>
    <mergeCell ref="O4:O5"/>
    <mergeCell ref="O6:O7"/>
    <mergeCell ref="O8:O9"/>
    <mergeCell ref="O18:O19"/>
    <mergeCell ref="O20:O21"/>
    <mergeCell ref="O10:O11"/>
    <mergeCell ref="O12:O13"/>
    <mergeCell ref="O14:O15"/>
    <mergeCell ref="O16:O17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E64:E65"/>
    <mergeCell ref="E66:E67"/>
    <mergeCell ref="E78:E79"/>
    <mergeCell ref="E80:E81"/>
    <mergeCell ref="E82:E83"/>
    <mergeCell ref="E68:E69"/>
    <mergeCell ref="E70:E71"/>
    <mergeCell ref="E72:E73"/>
    <mergeCell ref="E74:E75"/>
    <mergeCell ref="E84:E85"/>
    <mergeCell ref="J36:J37"/>
    <mergeCell ref="J38:J39"/>
    <mergeCell ref="J40:J41"/>
    <mergeCell ref="J42:J43"/>
    <mergeCell ref="J44:J45"/>
    <mergeCell ref="J46:J47"/>
    <mergeCell ref="J48:J49"/>
    <mergeCell ref="J50:J51"/>
    <mergeCell ref="E76:E77"/>
    <mergeCell ref="J60:J61"/>
    <mergeCell ref="J62:J63"/>
    <mergeCell ref="J64:J65"/>
    <mergeCell ref="J52:J53"/>
    <mergeCell ref="J54:J55"/>
    <mergeCell ref="J56:J57"/>
    <mergeCell ref="J58:J59"/>
    <mergeCell ref="J66:J67"/>
    <mergeCell ref="J68:J69"/>
    <mergeCell ref="J70:J71"/>
    <mergeCell ref="J72:J73"/>
    <mergeCell ref="J74:J75"/>
    <mergeCell ref="J76:J77"/>
    <mergeCell ref="J78:J79"/>
    <mergeCell ref="J80:J81"/>
    <mergeCell ref="J94:J95"/>
    <mergeCell ref="J96:J97"/>
    <mergeCell ref="J82:J83"/>
    <mergeCell ref="J84:J85"/>
    <mergeCell ref="J86:J87"/>
    <mergeCell ref="J88:J89"/>
    <mergeCell ref="O36:O37"/>
    <mergeCell ref="O38:O39"/>
    <mergeCell ref="O40:O41"/>
    <mergeCell ref="O42:O43"/>
    <mergeCell ref="O44:O45"/>
    <mergeCell ref="O46:O47"/>
    <mergeCell ref="O48:O49"/>
    <mergeCell ref="O50:O51"/>
    <mergeCell ref="O52:O53"/>
    <mergeCell ref="O54:O55"/>
    <mergeCell ref="O56:O57"/>
    <mergeCell ref="O58:O59"/>
    <mergeCell ref="O60:O61"/>
    <mergeCell ref="O62:O63"/>
    <mergeCell ref="O64:O65"/>
    <mergeCell ref="O66:O67"/>
    <mergeCell ref="O68:O69"/>
    <mergeCell ref="O70:O71"/>
    <mergeCell ref="O72:O73"/>
    <mergeCell ref="O74:O75"/>
    <mergeCell ref="O76:O77"/>
    <mergeCell ref="O78:O79"/>
    <mergeCell ref="O80:O81"/>
    <mergeCell ref="O82:O83"/>
    <mergeCell ref="O84:O85"/>
    <mergeCell ref="O86:O87"/>
    <mergeCell ref="O88:O89"/>
    <mergeCell ref="O90:O91"/>
    <mergeCell ref="O92:O93"/>
    <mergeCell ref="O94:O95"/>
    <mergeCell ref="O96:O97"/>
    <mergeCell ref="O98:O99"/>
    <mergeCell ref="O100:O101"/>
    <mergeCell ref="O102:O103"/>
    <mergeCell ref="O104:O105"/>
    <mergeCell ref="O106:O107"/>
    <mergeCell ref="O108:O109"/>
    <mergeCell ref="O110:O111"/>
    <mergeCell ref="O112:O113"/>
    <mergeCell ref="O114:O115"/>
    <mergeCell ref="O124:O125"/>
    <mergeCell ref="O116:O117"/>
    <mergeCell ref="O118:O119"/>
    <mergeCell ref="O120:O121"/>
    <mergeCell ref="O122:O123"/>
    <mergeCell ref="J118:J119"/>
    <mergeCell ref="J120:J121"/>
    <mergeCell ref="J106:J107"/>
    <mergeCell ref="J108:J109"/>
    <mergeCell ref="J110:J111"/>
    <mergeCell ref="J112:J113"/>
    <mergeCell ref="J30:J31"/>
    <mergeCell ref="J32:J33"/>
    <mergeCell ref="J114:J115"/>
    <mergeCell ref="J116:J117"/>
    <mergeCell ref="J98:J99"/>
    <mergeCell ref="J100:J101"/>
    <mergeCell ref="J102:J103"/>
    <mergeCell ref="J104:J105"/>
    <mergeCell ref="J90:J91"/>
    <mergeCell ref="J92:J93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EZ16"/>
  <sheetViews>
    <sheetView workbookViewId="0" topLeftCell="A1">
      <selection activeCell="BB10" sqref="BB10"/>
    </sheetView>
  </sheetViews>
  <sheetFormatPr defaultColWidth="9.00390625" defaultRowHeight="13.5"/>
  <cols>
    <col min="1" max="1" width="3.00390625" style="12" customWidth="1"/>
    <col min="2" max="16" width="1.625" style="0" customWidth="1"/>
    <col min="17" max="17" width="2.00390625" style="0" customWidth="1"/>
    <col min="18" max="56" width="2.625" style="0" customWidth="1"/>
    <col min="57" max="57" width="2.625" style="0" hidden="1" customWidth="1"/>
    <col min="58" max="58" width="6.75390625" style="0" hidden="1" customWidth="1"/>
    <col min="59" max="60" width="7.75390625" style="0" hidden="1" customWidth="1"/>
    <col min="61" max="61" width="2.625" style="0" hidden="1" customWidth="1"/>
    <col min="62" max="141" width="2.625" style="0" customWidth="1"/>
    <col min="142" max="183" width="1.625" style="0" customWidth="1"/>
  </cols>
  <sheetData>
    <row r="1" spans="2:109" ht="24.75" customHeight="1">
      <c r="B1" s="232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7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78"/>
      <c r="DE1" s="78"/>
    </row>
    <row r="2" spans="89:92" ht="21" customHeight="1">
      <c r="CK2" s="149"/>
      <c r="CM2" s="149"/>
      <c r="CN2" s="149"/>
    </row>
    <row r="3" spans="2:80" ht="26.25" customHeight="1">
      <c r="B3" s="35" t="s">
        <v>0</v>
      </c>
      <c r="CB3" s="150"/>
    </row>
    <row r="4" spans="89:92" ht="21" customHeight="1">
      <c r="CK4" s="112"/>
      <c r="CL4" s="112"/>
      <c r="CM4" s="112"/>
      <c r="CN4" s="112"/>
    </row>
    <row r="5" spans="4:156" ht="21" customHeight="1">
      <c r="D5" s="233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58" t="str">
        <f>D7</f>
        <v>山本</v>
      </c>
      <c r="S5" s="259"/>
      <c r="T5" s="259"/>
      <c r="U5" s="259"/>
      <c r="V5" s="259"/>
      <c r="W5" s="260"/>
      <c r="X5" s="258" t="str">
        <f>D10</f>
        <v>重岩</v>
      </c>
      <c r="Y5" s="259"/>
      <c r="Z5" s="259"/>
      <c r="AA5" s="259"/>
      <c r="AB5" s="259"/>
      <c r="AC5" s="260"/>
      <c r="AD5" s="258" t="str">
        <f>D13</f>
        <v>伊藤</v>
      </c>
      <c r="AE5" s="259"/>
      <c r="AF5" s="259"/>
      <c r="AG5" s="259"/>
      <c r="AH5" s="259"/>
      <c r="AI5" s="260"/>
      <c r="AJ5" s="290" t="s">
        <v>208</v>
      </c>
      <c r="AK5" s="291"/>
      <c r="AL5" s="292"/>
      <c r="AM5" s="296" t="s">
        <v>209</v>
      </c>
      <c r="AN5" s="297"/>
      <c r="AO5" s="298"/>
      <c r="AP5" s="286" t="s">
        <v>147</v>
      </c>
      <c r="AQ5" s="299"/>
      <c r="AR5" s="299"/>
      <c r="AS5" s="170"/>
      <c r="AT5" s="170"/>
      <c r="AU5" s="170"/>
      <c r="AV5" s="171"/>
      <c r="AW5" s="171"/>
      <c r="AX5" s="171"/>
      <c r="AY5" s="171"/>
      <c r="AZ5" s="171"/>
      <c r="BA5" s="171"/>
      <c r="BB5" s="171"/>
      <c r="BC5" s="171"/>
      <c r="BD5" s="171"/>
      <c r="BE5" s="172"/>
      <c r="BF5" s="288" t="s">
        <v>210</v>
      </c>
      <c r="BG5" s="173" t="s">
        <v>211</v>
      </c>
      <c r="BH5" s="283" t="s">
        <v>212</v>
      </c>
      <c r="BI5" s="174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"/>
      <c r="CM5" s="1"/>
      <c r="CN5" s="1"/>
      <c r="CO5" s="176"/>
      <c r="CP5" s="41"/>
      <c r="CQ5" s="41"/>
      <c r="CR5" s="41"/>
      <c r="CS5" s="175"/>
      <c r="CT5" s="40"/>
      <c r="CU5" s="40"/>
      <c r="CV5" s="40"/>
      <c r="CW5" s="1"/>
      <c r="CX5" s="1"/>
      <c r="CY5" s="1"/>
      <c r="CZ5" s="1"/>
      <c r="DA5" s="1"/>
      <c r="DB5" s="177"/>
      <c r="DC5" s="177"/>
      <c r="DD5" s="177"/>
      <c r="DE5" s="1"/>
      <c r="DF5" s="1"/>
      <c r="DG5" s="1"/>
      <c r="DH5" s="1"/>
      <c r="DI5" s="176"/>
      <c r="DJ5" s="41"/>
      <c r="DK5" s="41"/>
      <c r="DL5" s="41"/>
      <c r="DM5" s="176"/>
      <c r="DN5" s="41"/>
      <c r="DO5" s="41"/>
      <c r="DP5" s="4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</row>
    <row r="6" spans="4:156" ht="21" customHeight="1">
      <c r="D6" s="235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64"/>
      <c r="S6" s="265"/>
      <c r="T6" s="265"/>
      <c r="U6" s="265"/>
      <c r="V6" s="265"/>
      <c r="W6" s="266"/>
      <c r="X6" s="264"/>
      <c r="Y6" s="265"/>
      <c r="Z6" s="265"/>
      <c r="AA6" s="265"/>
      <c r="AB6" s="265"/>
      <c r="AC6" s="266"/>
      <c r="AD6" s="264"/>
      <c r="AE6" s="265"/>
      <c r="AF6" s="265"/>
      <c r="AG6" s="265"/>
      <c r="AH6" s="265"/>
      <c r="AI6" s="266"/>
      <c r="AJ6" s="293"/>
      <c r="AK6" s="294"/>
      <c r="AL6" s="295"/>
      <c r="AM6" s="285" t="s">
        <v>213</v>
      </c>
      <c r="AN6" s="285"/>
      <c r="AO6" s="285"/>
      <c r="AP6" s="286"/>
      <c r="AQ6" s="299"/>
      <c r="AR6" s="299"/>
      <c r="AS6" s="170"/>
      <c r="AT6" s="170"/>
      <c r="AU6" s="170"/>
      <c r="AV6" s="171"/>
      <c r="AW6" s="171"/>
      <c r="AX6" s="171"/>
      <c r="AY6" s="171"/>
      <c r="AZ6" s="171"/>
      <c r="BA6" s="171"/>
      <c r="BB6" s="171"/>
      <c r="BC6" s="171"/>
      <c r="BD6" s="171"/>
      <c r="BE6" s="172"/>
      <c r="BF6" s="289"/>
      <c r="BG6" s="178" t="s">
        <v>214</v>
      </c>
      <c r="BH6" s="284"/>
      <c r="BI6" s="174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"/>
      <c r="CL6" s="1"/>
      <c r="CM6" s="1"/>
      <c r="CN6" s="1"/>
      <c r="CO6" s="41"/>
      <c r="CP6" s="41"/>
      <c r="CQ6" s="41"/>
      <c r="CR6" s="41"/>
      <c r="CS6" s="40"/>
      <c r="CT6" s="40"/>
      <c r="CU6" s="40"/>
      <c r="CV6" s="40"/>
      <c r="CW6" s="1"/>
      <c r="CX6" s="1"/>
      <c r="CY6" s="1"/>
      <c r="CZ6" s="1"/>
      <c r="DA6" s="1"/>
      <c r="DB6" s="177"/>
      <c r="DC6" s="177"/>
      <c r="DD6" s="177"/>
      <c r="DE6" s="1"/>
      <c r="DF6" s="1"/>
      <c r="DG6" s="1"/>
      <c r="DH6" s="1"/>
      <c r="DI6" s="41"/>
      <c r="DJ6" s="41"/>
      <c r="DK6" s="41"/>
      <c r="DL6" s="41"/>
      <c r="DM6" s="41"/>
      <c r="DN6" s="41"/>
      <c r="DO6" s="41"/>
      <c r="DP6" s="4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</row>
    <row r="7" spans="1:156" ht="21" customHeight="1">
      <c r="A7" s="179"/>
      <c r="B7" s="180"/>
      <c r="C7" s="180"/>
      <c r="D7" s="253" t="s">
        <v>148</v>
      </c>
      <c r="E7" s="254"/>
      <c r="F7" s="254"/>
      <c r="G7" s="254"/>
      <c r="H7" s="254"/>
      <c r="I7" s="245" t="s">
        <v>67</v>
      </c>
      <c r="J7" s="245"/>
      <c r="K7" s="245"/>
      <c r="L7" s="245"/>
      <c r="M7" s="245"/>
      <c r="N7" s="245"/>
      <c r="O7" s="245"/>
      <c r="P7" s="245"/>
      <c r="Q7" s="237"/>
      <c r="R7" s="272"/>
      <c r="S7" s="272"/>
      <c r="T7" s="272"/>
      <c r="U7" s="272"/>
      <c r="V7" s="272"/>
      <c r="W7" s="272"/>
      <c r="X7" s="181"/>
      <c r="Y7" s="182"/>
      <c r="Z7" s="183">
        <v>16</v>
      </c>
      <c r="AA7" s="184" t="s">
        <v>65</v>
      </c>
      <c r="AB7" s="185">
        <v>21</v>
      </c>
      <c r="AC7" s="186"/>
      <c r="AD7" s="181"/>
      <c r="AE7" s="182"/>
      <c r="AF7" s="183">
        <v>12</v>
      </c>
      <c r="AG7" s="184" t="s">
        <v>65</v>
      </c>
      <c r="AH7" s="185">
        <v>21</v>
      </c>
      <c r="AI7" s="187"/>
      <c r="AJ7" s="188"/>
      <c r="AK7" s="189"/>
      <c r="AL7" s="190"/>
      <c r="AM7" s="273">
        <f>IF(X8="","",IF(AD8="","",(S8+Y8+AE8)/(S8+Y8+AE8+W8+AC8+AI8)))</f>
        <v>0</v>
      </c>
      <c r="AN7" s="274"/>
      <c r="AO7" s="275"/>
      <c r="AP7" s="286">
        <f>IF(X8="","",IF(AD8="","",RANK(BH8,$BH8:$BH15)))</f>
        <v>3</v>
      </c>
      <c r="AQ7" s="287"/>
      <c r="AR7" s="287"/>
      <c r="AS7" s="170"/>
      <c r="AT7" s="170"/>
      <c r="AU7" s="170"/>
      <c r="AV7" s="171"/>
      <c r="AW7" s="171"/>
      <c r="AX7" s="171"/>
      <c r="AY7" s="171"/>
      <c r="AZ7" s="171"/>
      <c r="BA7" s="171"/>
      <c r="BB7" s="171"/>
      <c r="BC7" s="171"/>
      <c r="BD7" s="171"/>
      <c r="BE7" s="172"/>
      <c r="BF7" s="191"/>
      <c r="BG7" s="267">
        <f>IF(X8="","",IF(AD8="","",(S8+Y8+AE8)-(W8+AC8+AI8)))</f>
        <v>-4</v>
      </c>
      <c r="BH7" s="192"/>
      <c r="BI7" s="86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77"/>
      <c r="DC7" s="177"/>
      <c r="DD7" s="177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</row>
    <row r="8" spans="1:156" ht="21" customHeight="1">
      <c r="A8" s="179"/>
      <c r="B8" s="279"/>
      <c r="C8" s="230"/>
      <c r="D8" s="255"/>
      <c r="E8" s="256"/>
      <c r="F8" s="256"/>
      <c r="G8" s="256"/>
      <c r="H8" s="256"/>
      <c r="I8" s="238"/>
      <c r="J8" s="238"/>
      <c r="K8" s="238"/>
      <c r="L8" s="238"/>
      <c r="M8" s="238"/>
      <c r="N8" s="238"/>
      <c r="O8" s="238"/>
      <c r="P8" s="238"/>
      <c r="Q8" s="239"/>
      <c r="R8" s="272"/>
      <c r="S8" s="272"/>
      <c r="T8" s="272"/>
      <c r="U8" s="272"/>
      <c r="V8" s="272"/>
      <c r="W8" s="272"/>
      <c r="X8" s="193" t="str">
        <f>IF(Y8="","",IF(AC8="","",IF(Y8-AC8=0,"",IF(Y8&gt;AC8,"○","×"))))</f>
        <v>×</v>
      </c>
      <c r="Y8" s="194">
        <f>IF(Z7="","",IF(AB7&lt;Z7,"1","0")+IF(AB8&lt;Z8,"1","0")+IF(AB9&lt;Z9,"1","0"))</f>
        <v>0</v>
      </c>
      <c r="Z8" s="195">
        <v>17</v>
      </c>
      <c r="AA8" s="196" t="s">
        <v>65</v>
      </c>
      <c r="AB8" s="197">
        <v>21</v>
      </c>
      <c r="AC8" s="198">
        <f>IF(AB7="","",IF(Z7&lt;AB7,"1","0")+IF(Z8&lt;AB8,"1","0")+IF(Z9&lt;AB9,"1","0"))</f>
        <v>2</v>
      </c>
      <c r="AD8" s="193" t="str">
        <f>IF(AE8="","",IF(AI8="","",IF(AE8-AI8=0,"",IF(AE8&gt;AI8,"○","×"))))</f>
        <v>×</v>
      </c>
      <c r="AE8" s="194">
        <f>IF(AF7="","",IF(AH7&lt;AF7,"1","0")+IF(AH8&lt;AF8,"1","0")+IF(AH9&lt;AF9,"1","0"))</f>
        <v>0</v>
      </c>
      <c r="AF8" s="195">
        <v>17</v>
      </c>
      <c r="AG8" s="196" t="s">
        <v>65</v>
      </c>
      <c r="AH8" s="197">
        <v>21</v>
      </c>
      <c r="AI8" s="198">
        <f>IF(AH7="","",IF(AF7&lt;AH7,"1","0")+IF(AF8&lt;AH8,"1","0")+IF(AF9&lt;AH9,"1","0"))</f>
        <v>2</v>
      </c>
      <c r="AJ8" s="199">
        <f>IF(AD8="","",COUNTIF(R8:AD8,"○"))</f>
        <v>0</v>
      </c>
      <c r="AK8" s="200" t="s">
        <v>65</v>
      </c>
      <c r="AL8" s="201">
        <f>IF(AI8="","",COUNTIF(R8:AD8,"×"))</f>
        <v>2</v>
      </c>
      <c r="AM8" s="276"/>
      <c r="AN8" s="277"/>
      <c r="AO8" s="278"/>
      <c r="AP8" s="287"/>
      <c r="AQ8" s="287"/>
      <c r="AR8" s="287"/>
      <c r="AS8" s="170"/>
      <c r="AT8" s="170"/>
      <c r="AU8" s="170"/>
      <c r="AV8" s="171"/>
      <c r="AW8" s="171"/>
      <c r="AX8" s="171"/>
      <c r="AY8" s="171"/>
      <c r="AZ8" s="171"/>
      <c r="BA8" s="171"/>
      <c r="BB8" s="171"/>
      <c r="BC8" s="171"/>
      <c r="BD8" s="171"/>
      <c r="BE8" s="172"/>
      <c r="BF8" s="202">
        <f>IF(AJ8="","",IF(AL8="","",AJ8/(AJ8+AL8)))</f>
        <v>0</v>
      </c>
      <c r="BG8" s="268"/>
      <c r="BH8" s="203">
        <f>IF(BG9="","",BF8*1000+AM7*100+AM9)</f>
        <v>0.4246575342465753</v>
      </c>
      <c r="BI8" s="204"/>
      <c r="BJ8" s="1"/>
      <c r="BK8" s="205"/>
      <c r="BL8" s="110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205"/>
      <c r="CM8" s="205"/>
      <c r="CN8" s="1"/>
      <c r="CO8" s="1"/>
      <c r="CP8" s="205"/>
      <c r="CQ8" s="205"/>
      <c r="CR8" s="1"/>
      <c r="CS8" s="1"/>
      <c r="CT8" s="206"/>
      <c r="CU8" s="206"/>
      <c r="CV8" s="1"/>
      <c r="CW8" s="1"/>
      <c r="CX8" s="1"/>
      <c r="CY8" s="1"/>
      <c r="CZ8" s="1"/>
      <c r="DA8" s="1"/>
      <c r="DB8" s="177"/>
      <c r="DC8" s="177"/>
      <c r="DD8" s="177"/>
      <c r="DE8" s="1"/>
      <c r="DF8" s="1"/>
      <c r="DG8" s="1"/>
      <c r="DH8" s="1"/>
      <c r="DI8" s="1"/>
      <c r="DJ8" s="175"/>
      <c r="DK8" s="175"/>
      <c r="DL8" s="1"/>
      <c r="DM8" s="175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</row>
    <row r="9" spans="1:156" ht="21" customHeight="1">
      <c r="A9" s="179"/>
      <c r="B9" s="207"/>
      <c r="C9" s="208"/>
      <c r="D9" s="243"/>
      <c r="E9" s="244"/>
      <c r="F9" s="244"/>
      <c r="G9" s="244"/>
      <c r="H9" s="244"/>
      <c r="I9" s="240"/>
      <c r="J9" s="240"/>
      <c r="K9" s="240"/>
      <c r="L9" s="240"/>
      <c r="M9" s="240"/>
      <c r="N9" s="240"/>
      <c r="O9" s="240"/>
      <c r="P9" s="240"/>
      <c r="Q9" s="241"/>
      <c r="R9" s="272"/>
      <c r="S9" s="272"/>
      <c r="T9" s="272"/>
      <c r="U9" s="272"/>
      <c r="V9" s="272"/>
      <c r="W9" s="272"/>
      <c r="X9" s="209"/>
      <c r="Y9" s="210"/>
      <c r="Z9" s="211"/>
      <c r="AA9" s="212">
        <f>IF(Z7="","-",IF(AB7="","-",IF(Y8*AC8=0,"","-")))</f>
      </c>
      <c r="AB9" s="213"/>
      <c r="AC9" s="214"/>
      <c r="AD9" s="209"/>
      <c r="AE9" s="210"/>
      <c r="AF9" s="211"/>
      <c r="AG9" s="212">
        <f>IF(AF7="","-",IF(AH7="","-",IF(AE8*AI8=0,"","-")))</f>
      </c>
      <c r="AH9" s="213"/>
      <c r="AI9" s="215"/>
      <c r="AJ9" s="216"/>
      <c r="AK9" s="217"/>
      <c r="AL9" s="218"/>
      <c r="AM9" s="280">
        <f>IF(X8="","",IF(AD8="","",(SUM(T7:T9)+SUM(Z7:Z9)+SUM(AF7:AF9))/((SUM(T7:T9)+SUM(Z7:Z9)+SUM(AF7:AF9))+(SUM(V7:V9)+SUM(AB7:AB9)+SUM(AH7:AH9)))))</f>
        <v>0.4246575342465753</v>
      </c>
      <c r="AN9" s="281"/>
      <c r="AO9" s="282"/>
      <c r="AP9" s="287"/>
      <c r="AQ9" s="287"/>
      <c r="AR9" s="287"/>
      <c r="AS9" s="170"/>
      <c r="AT9" s="170"/>
      <c r="AU9" s="170"/>
      <c r="AV9" s="171"/>
      <c r="AW9" s="171"/>
      <c r="AX9" s="171"/>
      <c r="AY9" s="171"/>
      <c r="AZ9" s="171"/>
      <c r="BA9" s="171"/>
      <c r="BB9" s="171"/>
      <c r="BC9" s="171"/>
      <c r="BD9" s="171"/>
      <c r="BE9" s="172"/>
      <c r="BF9" s="219"/>
      <c r="BG9" s="220">
        <f>IF(X8="","",IF(AD8="","",(SUM(T7:T9)+SUM(Z7:Z9)+SUM(AF7:AF9))-(SUM(V7:V9)+SUM(AB7:AB9)+SUM(AH7:AH9))))</f>
        <v>-22</v>
      </c>
      <c r="BH9" s="221"/>
      <c r="BI9" s="204"/>
      <c r="BJ9" s="205"/>
      <c r="BK9" s="205"/>
      <c r="BL9" s="110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205"/>
      <c r="CM9" s="205"/>
      <c r="CN9" s="1"/>
      <c r="CO9" s="1"/>
      <c r="CP9" s="205"/>
      <c r="CQ9" s="205"/>
      <c r="CR9" s="1"/>
      <c r="CS9" s="1"/>
      <c r="CT9" s="206"/>
      <c r="CU9" s="206"/>
      <c r="CV9" s="1"/>
      <c r="CW9" s="1"/>
      <c r="CX9" s="1"/>
      <c r="CY9" s="1"/>
      <c r="CZ9" s="1"/>
      <c r="DA9" s="1"/>
      <c r="DB9" s="177"/>
      <c r="DC9" s="177"/>
      <c r="DD9" s="177"/>
      <c r="DE9" s="1"/>
      <c r="DF9" s="1"/>
      <c r="DG9" s="1"/>
      <c r="DH9" s="1"/>
      <c r="DI9" s="1"/>
      <c r="DJ9" s="175"/>
      <c r="DK9" s="175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</row>
    <row r="10" spans="1:156" ht="21" customHeight="1">
      <c r="A10" s="179"/>
      <c r="B10" s="207"/>
      <c r="C10" s="208"/>
      <c r="D10" s="253" t="s">
        <v>149</v>
      </c>
      <c r="E10" s="254"/>
      <c r="F10" s="254"/>
      <c r="G10" s="254"/>
      <c r="H10" s="254"/>
      <c r="I10" s="245" t="s">
        <v>69</v>
      </c>
      <c r="J10" s="245"/>
      <c r="K10" s="245"/>
      <c r="L10" s="245"/>
      <c r="M10" s="245"/>
      <c r="N10" s="245"/>
      <c r="O10" s="245"/>
      <c r="P10" s="245"/>
      <c r="Q10" s="237"/>
      <c r="R10" s="181"/>
      <c r="S10" s="182"/>
      <c r="T10" s="184">
        <f>IF(AB7="","",AB7)</f>
        <v>21</v>
      </c>
      <c r="U10" s="184" t="s">
        <v>65</v>
      </c>
      <c r="V10" s="182">
        <f>IF(Z7="","",Z7)</f>
        <v>16</v>
      </c>
      <c r="W10" s="186"/>
      <c r="X10" s="272"/>
      <c r="Y10" s="272"/>
      <c r="Z10" s="272"/>
      <c r="AA10" s="272"/>
      <c r="AB10" s="272"/>
      <c r="AC10" s="272"/>
      <c r="AD10" s="181"/>
      <c r="AE10" s="182"/>
      <c r="AF10" s="183">
        <v>10</v>
      </c>
      <c r="AG10" s="184" t="s">
        <v>65</v>
      </c>
      <c r="AH10" s="185">
        <v>21</v>
      </c>
      <c r="AI10" s="187"/>
      <c r="AJ10" s="188"/>
      <c r="AK10" s="189"/>
      <c r="AL10" s="190"/>
      <c r="AM10" s="273">
        <f>IF(R11="","",IF(AD11="","",(S11+Y11+AE11)/(S11+Y11+AE11+W11+AC11+AI11)))</f>
        <v>0.5</v>
      </c>
      <c r="AN10" s="274"/>
      <c r="AO10" s="275"/>
      <c r="AP10" s="258">
        <f>IF(R11="","",IF(AD11="","",RANK(BH11,$BH8:$BH15)))</f>
        <v>2</v>
      </c>
      <c r="AQ10" s="259"/>
      <c r="AR10" s="260"/>
      <c r="AS10" s="170"/>
      <c r="AT10" s="170"/>
      <c r="AU10" s="170"/>
      <c r="AV10" s="171"/>
      <c r="AW10" s="171"/>
      <c r="AX10" s="171"/>
      <c r="AY10" s="171"/>
      <c r="AZ10" s="171"/>
      <c r="BA10" s="171"/>
      <c r="BB10" s="171"/>
      <c r="BC10" s="171"/>
      <c r="BD10" s="171"/>
      <c r="BE10" s="172"/>
      <c r="BF10" s="222"/>
      <c r="BG10" s="267">
        <f>IF(R11="","",IF(AD11="","",(S11+Y11+AE11)-(W11+AC11+AI11)))</f>
        <v>0</v>
      </c>
      <c r="BH10" s="223"/>
      <c r="BI10" s="204"/>
      <c r="BJ10" s="205"/>
      <c r="BK10" s="205"/>
      <c r="BL10" s="110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205"/>
      <c r="CM10" s="205"/>
      <c r="CN10" s="1"/>
      <c r="CO10" s="1"/>
      <c r="CP10" s="205"/>
      <c r="CQ10" s="205"/>
      <c r="CR10" s="1"/>
      <c r="CS10" s="1"/>
      <c r="CT10" s="206"/>
      <c r="CU10" s="206"/>
      <c r="CV10" s="1"/>
      <c r="CW10" s="1"/>
      <c r="CX10" s="1"/>
      <c r="CY10" s="1"/>
      <c r="CZ10" s="1"/>
      <c r="DA10" s="1"/>
      <c r="DB10" s="177"/>
      <c r="DC10" s="177"/>
      <c r="DD10" s="177"/>
      <c r="DE10" s="1"/>
      <c r="DF10" s="1"/>
      <c r="DG10" s="1"/>
      <c r="DH10" s="1"/>
      <c r="DI10" s="1"/>
      <c r="DJ10" s="175"/>
      <c r="DK10" s="175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</row>
    <row r="11" spans="1:156" ht="21" customHeight="1">
      <c r="A11" s="179"/>
      <c r="B11" s="180"/>
      <c r="C11" s="180"/>
      <c r="D11" s="255"/>
      <c r="E11" s="256"/>
      <c r="F11" s="256"/>
      <c r="G11" s="256"/>
      <c r="H11" s="256"/>
      <c r="I11" s="238"/>
      <c r="J11" s="238"/>
      <c r="K11" s="238"/>
      <c r="L11" s="238"/>
      <c r="M11" s="238"/>
      <c r="N11" s="238"/>
      <c r="O11" s="238"/>
      <c r="P11" s="238"/>
      <c r="Q11" s="239"/>
      <c r="R11" s="193" t="str">
        <f>IF(S11="","",IF(S11&gt;W11,"○","×"))</f>
        <v>○</v>
      </c>
      <c r="S11" s="224">
        <f>AC8</f>
        <v>2</v>
      </c>
      <c r="T11" s="196">
        <f>IF(AB8="","",AB8)</f>
        <v>21</v>
      </c>
      <c r="U11" s="196" t="s">
        <v>65</v>
      </c>
      <c r="V11" s="224">
        <f>IF(Z8="","",Z8)</f>
        <v>17</v>
      </c>
      <c r="W11" s="225">
        <f>Y8</f>
        <v>0</v>
      </c>
      <c r="X11" s="272"/>
      <c r="Y11" s="272"/>
      <c r="Z11" s="272"/>
      <c r="AA11" s="272"/>
      <c r="AB11" s="272"/>
      <c r="AC11" s="272"/>
      <c r="AD11" s="193" t="str">
        <f>IF(AE11="","",IF(AI11="","",IF(AE11-AI11=0,"",IF(AE11&gt;AI11,"○","×"))))</f>
        <v>×</v>
      </c>
      <c r="AE11" s="194">
        <f>IF(AF10="","",IF(AH10&lt;AF10,"1","0")+IF(AH11&lt;AF11,"1","0")+IF(AH12&lt;AF12,"1","0"))</f>
        <v>0</v>
      </c>
      <c r="AF11" s="195">
        <v>15</v>
      </c>
      <c r="AG11" s="196" t="s">
        <v>65</v>
      </c>
      <c r="AH11" s="197">
        <v>21</v>
      </c>
      <c r="AI11" s="198">
        <f>IF(AH10="","",IF(AF10&lt;AH10,"1","0")+IF(AF11&lt;AH11,"1","0")+IF(AF12&lt;AH12,"1","0"))</f>
        <v>2</v>
      </c>
      <c r="AJ11" s="199">
        <f>IF(AD11="","",COUNTIF(R11:AD11,"○"))</f>
        <v>1</v>
      </c>
      <c r="AK11" s="200" t="s">
        <v>65</v>
      </c>
      <c r="AL11" s="201">
        <f>IF(AD11="","",COUNTIF(R11:AD11,"×"))</f>
        <v>1</v>
      </c>
      <c r="AM11" s="276"/>
      <c r="AN11" s="277"/>
      <c r="AO11" s="278"/>
      <c r="AP11" s="261"/>
      <c r="AQ11" s="262"/>
      <c r="AR11" s="263"/>
      <c r="AS11" s="170"/>
      <c r="AT11" s="170"/>
      <c r="AU11" s="170"/>
      <c r="AV11" s="171"/>
      <c r="AW11" s="171"/>
      <c r="AX11" s="171"/>
      <c r="AY11" s="171"/>
      <c r="AZ11" s="171"/>
      <c r="BA11" s="171"/>
      <c r="BB11" s="171"/>
      <c r="BC11" s="171"/>
      <c r="BD11" s="171"/>
      <c r="BE11" s="172"/>
      <c r="BF11" s="202">
        <f>IF(AJ11="","",IF(AL11="","",AJ11/(AJ11+AL11)))</f>
        <v>0.5</v>
      </c>
      <c r="BG11" s="268"/>
      <c r="BH11" s="203">
        <f>IF(BG12="","",BF11*1000+AM10*100+AM12)</f>
        <v>550.4718309859155</v>
      </c>
      <c r="BI11" s="226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40"/>
      <c r="DK11" s="40"/>
      <c r="DL11" s="1"/>
      <c r="DM11" s="1"/>
      <c r="DN11" s="40"/>
      <c r="DO11" s="40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</row>
    <row r="12" spans="1:156" ht="21" customHeight="1">
      <c r="A12" s="179"/>
      <c r="B12" s="180"/>
      <c r="C12" s="180"/>
      <c r="D12" s="243"/>
      <c r="E12" s="244"/>
      <c r="F12" s="244"/>
      <c r="G12" s="244"/>
      <c r="H12" s="244"/>
      <c r="I12" s="240"/>
      <c r="J12" s="240"/>
      <c r="K12" s="240"/>
      <c r="L12" s="240"/>
      <c r="M12" s="240"/>
      <c r="N12" s="240"/>
      <c r="O12" s="240"/>
      <c r="P12" s="240"/>
      <c r="Q12" s="241"/>
      <c r="R12" s="209"/>
      <c r="S12" s="210"/>
      <c r="T12" s="227">
        <f>IF(AB9="","",AB9)</f>
      </c>
      <c r="U12" s="212">
        <f>AA9</f>
      </c>
      <c r="V12" s="228">
        <f>IF(Z9="","",Z9)</f>
      </c>
      <c r="W12" s="214"/>
      <c r="X12" s="272"/>
      <c r="Y12" s="272"/>
      <c r="Z12" s="272"/>
      <c r="AA12" s="272"/>
      <c r="AB12" s="272"/>
      <c r="AC12" s="272"/>
      <c r="AD12" s="209"/>
      <c r="AE12" s="210"/>
      <c r="AF12" s="211"/>
      <c r="AG12" s="212">
        <f>IF(AF10="","-",IF(AH10="","-",IF(AE11*AI11=0,"","-")))</f>
      </c>
      <c r="AH12" s="213"/>
      <c r="AI12" s="215"/>
      <c r="AJ12" s="229"/>
      <c r="AK12" s="217"/>
      <c r="AL12" s="218"/>
      <c r="AM12" s="300">
        <f>IF(R11="","",IF(AD11="","",(SUM(T10:T12)+SUM(Z10:Z12)+SUM(AF10:AF12))/((SUM(T10:T12)+SUM(Z10:Z12)+SUM(AF10:AF12))+(SUM(V10:V12)+SUM(AB10:AB12)+SUM(AH10:AH12)))))</f>
        <v>0.47183098591549294</v>
      </c>
      <c r="AN12" s="301"/>
      <c r="AO12" s="302"/>
      <c r="AP12" s="264"/>
      <c r="AQ12" s="265"/>
      <c r="AR12" s="266"/>
      <c r="AS12" s="170"/>
      <c r="AT12" s="170"/>
      <c r="AU12" s="170"/>
      <c r="AV12" s="171"/>
      <c r="AW12" s="171"/>
      <c r="AX12" s="171"/>
      <c r="AY12" s="171"/>
      <c r="AZ12" s="171"/>
      <c r="BA12" s="171"/>
      <c r="BB12" s="171"/>
      <c r="BC12" s="171"/>
      <c r="BD12" s="171"/>
      <c r="BE12" s="172"/>
      <c r="BF12" s="219"/>
      <c r="BG12" s="220">
        <f>IF(R11="","",IF(AD11="","",(SUM(T10:T12)+SUM(Z10:Z12)+SUM(AF10:AF12))-(SUM(V10:V12)+SUM(AB10:AB12)+SUM(AH10:AH12))))</f>
        <v>-8</v>
      </c>
      <c r="BH12" s="221"/>
      <c r="BI12" s="226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40"/>
      <c r="DK12" s="40"/>
      <c r="DL12" s="1"/>
      <c r="DM12" s="1"/>
      <c r="DN12" s="40"/>
      <c r="DO12" s="40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</row>
    <row r="13" spans="1:156" ht="21" customHeight="1">
      <c r="A13" s="179"/>
      <c r="B13" s="169"/>
      <c r="C13" s="208"/>
      <c r="D13" s="253" t="s">
        <v>150</v>
      </c>
      <c r="E13" s="254"/>
      <c r="F13" s="254"/>
      <c r="G13" s="254"/>
      <c r="H13" s="254"/>
      <c r="I13" s="245" t="s">
        <v>71</v>
      </c>
      <c r="J13" s="245"/>
      <c r="K13" s="245"/>
      <c r="L13" s="245"/>
      <c r="M13" s="245"/>
      <c r="N13" s="245"/>
      <c r="O13" s="245"/>
      <c r="P13" s="245"/>
      <c r="Q13" s="237"/>
      <c r="R13" s="181"/>
      <c r="S13" s="182"/>
      <c r="T13" s="184">
        <f>IF(AH7="","",AH7)</f>
        <v>21</v>
      </c>
      <c r="U13" s="184" t="s">
        <v>65</v>
      </c>
      <c r="V13" s="182">
        <f>IF(AF7="","",AF7)</f>
        <v>12</v>
      </c>
      <c r="W13" s="186"/>
      <c r="X13" s="181"/>
      <c r="Y13" s="182"/>
      <c r="Z13" s="184">
        <f>IF(AH10="","",AH10)</f>
        <v>21</v>
      </c>
      <c r="AA13" s="184" t="s">
        <v>65</v>
      </c>
      <c r="AB13" s="182">
        <f>IF(AF10="","",AF10)</f>
        <v>10</v>
      </c>
      <c r="AC13" s="186"/>
      <c r="AD13" s="272"/>
      <c r="AE13" s="272"/>
      <c r="AF13" s="272"/>
      <c r="AG13" s="272"/>
      <c r="AH13" s="272"/>
      <c r="AI13" s="303"/>
      <c r="AJ13" s="188"/>
      <c r="AK13" s="189"/>
      <c r="AL13" s="190"/>
      <c r="AM13" s="273">
        <f>IF(R14="","",IF(X14="","",(S14+Y14+AE14)/(S14+Y14+AE14+W14+AC14+AI14)))</f>
        <v>1</v>
      </c>
      <c r="AN13" s="274"/>
      <c r="AO13" s="275"/>
      <c r="AP13" s="258">
        <f>IF(R14="","",IF(X14="","",RANK(BH14,$BH8:$BH15)))</f>
        <v>1</v>
      </c>
      <c r="AQ13" s="259"/>
      <c r="AR13" s="260"/>
      <c r="AS13" s="170"/>
      <c r="AT13" s="170"/>
      <c r="AU13" s="170"/>
      <c r="AV13" s="171"/>
      <c r="AW13" s="171"/>
      <c r="AX13" s="171"/>
      <c r="AY13" s="171"/>
      <c r="AZ13" s="171"/>
      <c r="BA13" s="171"/>
      <c r="BB13" s="171"/>
      <c r="BC13" s="171"/>
      <c r="BD13" s="171"/>
      <c r="BE13" s="172"/>
      <c r="BF13" s="222"/>
      <c r="BG13" s="267">
        <f>IF(R14="","",IF(X14="","",(S14+Y14+AE14)-(W14+AC14+AI14)))</f>
        <v>4</v>
      </c>
      <c r="BH13" s="223"/>
      <c r="BI13" s="204"/>
      <c r="BJ13" s="1"/>
      <c r="BK13" s="205"/>
      <c r="BL13" s="110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205"/>
      <c r="CM13" s="205"/>
      <c r="CN13" s="1"/>
      <c r="CO13" s="1"/>
      <c r="CP13" s="205"/>
      <c r="CQ13" s="205"/>
      <c r="CR13" s="1"/>
      <c r="CS13" s="1"/>
      <c r="CT13" s="206"/>
      <c r="CU13" s="206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75"/>
      <c r="DK13" s="175"/>
      <c r="DL13" s="1"/>
      <c r="DM13" s="175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</row>
    <row r="14" spans="1:156" ht="21" customHeight="1">
      <c r="A14" s="179"/>
      <c r="B14" s="207"/>
      <c r="C14" s="208"/>
      <c r="D14" s="255"/>
      <c r="E14" s="256"/>
      <c r="F14" s="256"/>
      <c r="G14" s="256"/>
      <c r="H14" s="256"/>
      <c r="I14" s="238"/>
      <c r="J14" s="238"/>
      <c r="K14" s="238"/>
      <c r="L14" s="238"/>
      <c r="M14" s="238"/>
      <c r="N14" s="238"/>
      <c r="O14" s="238"/>
      <c r="P14" s="238"/>
      <c r="Q14" s="239"/>
      <c r="R14" s="193" t="str">
        <f>IF(S14="","",IF(S14&gt;W14,"○","×"))</f>
        <v>○</v>
      </c>
      <c r="S14" s="224">
        <f>AI8</f>
        <v>2</v>
      </c>
      <c r="T14" s="196">
        <f>IF(AH8="","",AH8)</f>
        <v>21</v>
      </c>
      <c r="U14" s="196" t="s">
        <v>65</v>
      </c>
      <c r="V14" s="224">
        <f>IF(AF8="","",AF8)</f>
        <v>17</v>
      </c>
      <c r="W14" s="225">
        <f>AE8</f>
        <v>0</v>
      </c>
      <c r="X14" s="193" t="str">
        <f>IF(Y14="","",IF(Y14&gt;AC14,"○","×"))</f>
        <v>○</v>
      </c>
      <c r="Y14" s="224">
        <f>AI11</f>
        <v>2</v>
      </c>
      <c r="Z14" s="196">
        <f>IF(AH11="","",AH11)</f>
        <v>21</v>
      </c>
      <c r="AA14" s="196" t="s">
        <v>65</v>
      </c>
      <c r="AB14" s="224">
        <f>IF(AF11="","",AF11)</f>
        <v>15</v>
      </c>
      <c r="AC14" s="225">
        <f>AE11</f>
        <v>0</v>
      </c>
      <c r="AD14" s="272"/>
      <c r="AE14" s="272"/>
      <c r="AF14" s="272"/>
      <c r="AG14" s="272"/>
      <c r="AH14" s="272"/>
      <c r="AI14" s="303"/>
      <c r="AJ14" s="199">
        <f>IF(X14="","",COUNTIF(R14:AD14,"○"))</f>
        <v>2</v>
      </c>
      <c r="AK14" s="200" t="s">
        <v>65</v>
      </c>
      <c r="AL14" s="201">
        <f>IF(X14="","",COUNTIF(R14:AD14,"×"))</f>
        <v>0</v>
      </c>
      <c r="AM14" s="276"/>
      <c r="AN14" s="277"/>
      <c r="AO14" s="278"/>
      <c r="AP14" s="261"/>
      <c r="AQ14" s="262"/>
      <c r="AR14" s="263"/>
      <c r="AS14" s="170"/>
      <c r="AT14" s="170"/>
      <c r="AU14" s="170"/>
      <c r="AV14" s="171"/>
      <c r="AW14" s="171"/>
      <c r="AX14" s="171"/>
      <c r="AY14" s="171"/>
      <c r="AZ14" s="171"/>
      <c r="BA14" s="171"/>
      <c r="BB14" s="171"/>
      <c r="BC14" s="171"/>
      <c r="BD14" s="171"/>
      <c r="BE14" s="172"/>
      <c r="BF14" s="202">
        <f>IF(AJ14="","",IF(AL14="","",AJ14/(AJ14+AL14)))</f>
        <v>1</v>
      </c>
      <c r="BG14" s="268"/>
      <c r="BH14" s="203">
        <f>IF(BG15="","",BF14*1000+AM13*100+AM15)</f>
        <v>1100.608695652174</v>
      </c>
      <c r="BI14" s="204"/>
      <c r="BJ14" s="205"/>
      <c r="BK14" s="205"/>
      <c r="BL14" s="110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205"/>
      <c r="CM14" s="205"/>
      <c r="CN14" s="1"/>
      <c r="CO14" s="1"/>
      <c r="CP14" s="205"/>
      <c r="CQ14" s="205"/>
      <c r="CR14" s="1"/>
      <c r="CS14" s="1"/>
      <c r="CT14" s="206"/>
      <c r="CU14" s="206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75"/>
      <c r="DK14" s="175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</row>
    <row r="15" spans="1:156" ht="21" customHeight="1">
      <c r="A15" s="179"/>
      <c r="B15" s="207"/>
      <c r="C15" s="208"/>
      <c r="D15" s="243"/>
      <c r="E15" s="244"/>
      <c r="F15" s="244"/>
      <c r="G15" s="244"/>
      <c r="H15" s="244"/>
      <c r="I15" s="240"/>
      <c r="J15" s="240"/>
      <c r="K15" s="240"/>
      <c r="L15" s="240"/>
      <c r="M15" s="240"/>
      <c r="N15" s="240"/>
      <c r="O15" s="240"/>
      <c r="P15" s="240"/>
      <c r="Q15" s="241"/>
      <c r="R15" s="209"/>
      <c r="S15" s="210"/>
      <c r="T15" s="212">
        <f>IF(AH9="","",AH9)</f>
      </c>
      <c r="U15" s="212">
        <f>AG9</f>
      </c>
      <c r="V15" s="210">
        <f>IF(AF9="","",AF9)</f>
      </c>
      <c r="W15" s="214"/>
      <c r="X15" s="209"/>
      <c r="Y15" s="210"/>
      <c r="Z15" s="212">
        <f>IF(AH12="","",AH12)</f>
      </c>
      <c r="AA15" s="212">
        <f>AG12</f>
      </c>
      <c r="AB15" s="210">
        <f>IF(AF12="","",AF12)</f>
      </c>
      <c r="AC15" s="214"/>
      <c r="AD15" s="272"/>
      <c r="AE15" s="272"/>
      <c r="AF15" s="272"/>
      <c r="AG15" s="272"/>
      <c r="AH15" s="272"/>
      <c r="AI15" s="303"/>
      <c r="AJ15" s="229"/>
      <c r="AK15" s="217"/>
      <c r="AL15" s="218"/>
      <c r="AM15" s="269">
        <f>IF(R14="","",IF(X14="","",(SUM(T13:T15)+SUM(Z13:Z15)+SUM(AF13:AF15))/((SUM(T13:T15)+SUM(Z13:Z15)+SUM(AF13:AF15))+(SUM(V13:V15)+SUM(AB13:AB15)+SUM(AH13:AH15)))))</f>
        <v>0.6086956521739131</v>
      </c>
      <c r="AN15" s="270"/>
      <c r="AO15" s="271"/>
      <c r="AP15" s="264"/>
      <c r="AQ15" s="265"/>
      <c r="AR15" s="266"/>
      <c r="AS15" s="170"/>
      <c r="AT15" s="170"/>
      <c r="AU15" s="170"/>
      <c r="AV15" s="171"/>
      <c r="AW15" s="171"/>
      <c r="AX15" s="171"/>
      <c r="AY15" s="171"/>
      <c r="AZ15" s="171"/>
      <c r="BA15" s="171"/>
      <c r="BB15" s="171"/>
      <c r="BC15" s="171"/>
      <c r="BD15" s="171"/>
      <c r="BE15" s="172"/>
      <c r="BF15" s="219"/>
      <c r="BG15" s="220">
        <f>IF(R14="","",IF(X14="","",(SUM(T13:T15)+SUM(Z13:Z15)+SUM(AF13:AF15))-(SUM(V13:V15)+SUM(AB13:AB15)+SUM(AH13:AH15))))</f>
        <v>30</v>
      </c>
      <c r="BH15" s="221"/>
      <c r="BI15" s="204"/>
      <c r="BJ15" s="205"/>
      <c r="BK15" s="205"/>
      <c r="BL15" s="110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205"/>
      <c r="CM15" s="205"/>
      <c r="CN15" s="1"/>
      <c r="CO15" s="1"/>
      <c r="CP15" s="205"/>
      <c r="CQ15" s="205"/>
      <c r="CR15" s="1"/>
      <c r="CS15" s="1"/>
      <c r="CT15" s="206"/>
      <c r="CU15" s="206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75"/>
      <c r="DK15" s="175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</row>
    <row r="16" spans="89:92" ht="21" customHeight="1">
      <c r="CK16" s="112"/>
      <c r="CL16" s="112"/>
      <c r="CM16" s="112"/>
      <c r="CN16" s="112"/>
    </row>
    <row r="17" ht="21" customHeight="1"/>
    <row r="18" ht="21" customHeight="1"/>
    <row r="19" ht="21" customHeight="1"/>
    <row r="20" ht="21" customHeight="1"/>
    <row r="21" ht="21" customHeight="1"/>
    <row r="22" ht="21" customHeight="1"/>
  </sheetData>
  <mergeCells count="33">
    <mergeCell ref="AM12:AO12"/>
    <mergeCell ref="AD13:AI15"/>
    <mergeCell ref="AM13:AO14"/>
    <mergeCell ref="I13:Q15"/>
    <mergeCell ref="B1:BD1"/>
    <mergeCell ref="D5:Q6"/>
    <mergeCell ref="AJ5:AL6"/>
    <mergeCell ref="AM5:AO5"/>
    <mergeCell ref="AP5:AR6"/>
    <mergeCell ref="BH5:BH6"/>
    <mergeCell ref="AM6:AO6"/>
    <mergeCell ref="R7:W9"/>
    <mergeCell ref="AM7:AO8"/>
    <mergeCell ref="AP7:AR9"/>
    <mergeCell ref="BG7:BG8"/>
    <mergeCell ref="R5:W6"/>
    <mergeCell ref="X5:AC6"/>
    <mergeCell ref="AD5:AI6"/>
    <mergeCell ref="BF5:BF6"/>
    <mergeCell ref="B8:C8"/>
    <mergeCell ref="AM9:AO9"/>
    <mergeCell ref="D7:H9"/>
    <mergeCell ref="I7:Q9"/>
    <mergeCell ref="AP13:AR15"/>
    <mergeCell ref="BG13:BG14"/>
    <mergeCell ref="AM15:AO15"/>
    <mergeCell ref="D10:H12"/>
    <mergeCell ref="I10:Q12"/>
    <mergeCell ref="D13:H15"/>
    <mergeCell ref="X10:AC12"/>
    <mergeCell ref="AM10:AO11"/>
    <mergeCell ref="AP10:AR12"/>
    <mergeCell ref="BG10:BG11"/>
  </mergeCells>
  <conditionalFormatting sqref="BI16:BM65536 BI7 BI11:BI12 BH8 BH13 BL7 BL11:BL12 CK5:CV15 BM7:BM15 BJ7:BK15 BI1:BM2 BI4:BM4">
    <cfRule type="cellIs" priority="1" dxfId="0" operator="equal" stopIfTrue="1">
      <formula>1</formula>
    </cfRule>
    <cfRule type="cellIs" priority="2" dxfId="1" operator="equal" stopIfTrue="1">
      <formula>2</formula>
    </cfRule>
  </conditionalFormatting>
  <conditionalFormatting sqref="AP7:AR15">
    <cfRule type="cellIs" priority="3" dxfId="0" operator="equal" stopIfTrue="1">
      <formula>1</formula>
    </cfRule>
    <cfRule type="cellIs" priority="4" dxfId="2" operator="equal" stopIfTrue="1">
      <formula>2</formula>
    </cfRule>
  </conditionalFormatting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AG59"/>
  <sheetViews>
    <sheetView tabSelected="1" workbookViewId="0" topLeftCell="A1">
      <selection activeCell="R3" sqref="R3"/>
    </sheetView>
  </sheetViews>
  <sheetFormatPr defaultColWidth="9.00390625" defaultRowHeight="13.5"/>
  <cols>
    <col min="1" max="1" width="3.25390625" style="93" bestFit="1" customWidth="1"/>
    <col min="2" max="2" width="11.50390625" style="39" customWidth="1"/>
    <col min="3" max="3" width="12.50390625" style="38" customWidth="1"/>
    <col min="4" max="6" width="2.625" style="37" customWidth="1"/>
    <col min="7" max="7" width="2.625" style="79" customWidth="1"/>
    <col min="8" max="9" width="2.625" style="37" customWidth="1"/>
    <col min="10" max="10" width="2.625" style="79" customWidth="1"/>
    <col min="11" max="11" width="2.625" style="37" customWidth="1"/>
    <col min="12" max="12" width="2.625" style="79" customWidth="1"/>
    <col min="13" max="14" width="2.625" style="37" customWidth="1"/>
    <col min="15" max="17" width="2.625" style="79" customWidth="1"/>
    <col min="18" max="19" width="2.625" style="37" customWidth="1"/>
    <col min="20" max="20" width="2.625" style="79" customWidth="1"/>
    <col min="21" max="21" width="2.625" style="37" customWidth="1"/>
    <col min="22" max="22" width="2.625" style="79" customWidth="1"/>
    <col min="23" max="25" width="2.625" style="37" customWidth="1"/>
    <col min="26" max="33" width="2.625" style="74" customWidth="1"/>
    <col min="34" max="41" width="2.625" style="34" customWidth="1"/>
    <col min="42" max="16384" width="9.00390625" style="34" customWidth="1"/>
  </cols>
  <sheetData>
    <row r="1" spans="1:3" ht="21" customHeight="1">
      <c r="A1" s="93">
        <v>4</v>
      </c>
      <c r="B1" s="35" t="s">
        <v>3</v>
      </c>
      <c r="C1" s="36"/>
    </row>
    <row r="2" ht="15" customHeight="1">
      <c r="B2" s="35"/>
    </row>
    <row r="3" spans="12:25" ht="15" customHeight="1">
      <c r="L3" s="80"/>
      <c r="M3" s="40"/>
      <c r="N3" s="40"/>
      <c r="O3" s="80"/>
      <c r="P3" s="80"/>
      <c r="Q3" s="80"/>
      <c r="R3" s="40"/>
      <c r="S3" s="40"/>
      <c r="T3" s="80"/>
      <c r="U3" s="40"/>
      <c r="V3" s="80"/>
      <c r="W3" s="40"/>
      <c r="X3" s="40"/>
      <c r="Y3" s="40"/>
    </row>
    <row r="4" spans="12:33" ht="15" customHeight="1">
      <c r="L4" s="80"/>
      <c r="M4" s="40"/>
      <c r="N4" s="40"/>
      <c r="O4" s="80"/>
      <c r="P4" s="80"/>
      <c r="Q4" s="80"/>
      <c r="R4" s="40"/>
      <c r="S4" s="40"/>
      <c r="T4" s="80"/>
      <c r="U4" s="40"/>
      <c r="V4" s="80"/>
      <c r="W4" s="40"/>
      <c r="X4" s="40"/>
      <c r="Y4" s="40"/>
      <c r="Z4" s="111"/>
      <c r="AA4" s="111"/>
      <c r="AB4" s="111"/>
      <c r="AC4" s="111"/>
      <c r="AD4" s="111"/>
      <c r="AE4" s="111"/>
      <c r="AF4" s="111"/>
      <c r="AG4" s="111"/>
    </row>
    <row r="5" spans="1:33" ht="15" customHeight="1" thickBot="1">
      <c r="A5" s="365">
        <v>1</v>
      </c>
      <c r="B5" s="45" t="str">
        <f>IF(A5="","",VLOOKUP(A5,'参加者リスト'!$K$2:$M$31,2))</f>
        <v>清水隆行</v>
      </c>
      <c r="C5" s="114" t="str">
        <f>IF(A5="","",VLOOKUP(A5,'参加者リスト'!$K$2:$M$31,3))</f>
        <v>ＨＯＦＵ　ＣＩＴＹ</v>
      </c>
      <c r="D5" s="50"/>
      <c r="E5" s="40"/>
      <c r="F5" s="40"/>
      <c r="G5" s="80"/>
      <c r="H5" s="43"/>
      <c r="I5" s="43"/>
      <c r="J5" s="81"/>
      <c r="K5" s="42"/>
      <c r="L5" s="80"/>
      <c r="M5" s="40"/>
      <c r="N5" s="44"/>
      <c r="R5" s="40"/>
      <c r="S5" s="47"/>
      <c r="T5" s="80"/>
      <c r="U5" s="47"/>
      <c r="V5" s="80"/>
      <c r="W5" s="40"/>
      <c r="X5" s="40"/>
      <c r="Y5" s="40"/>
      <c r="Z5" s="111"/>
      <c r="AA5" s="111"/>
      <c r="AB5" s="111"/>
      <c r="AC5" s="111"/>
      <c r="AD5" s="111"/>
      <c r="AE5" s="111"/>
      <c r="AF5" s="111"/>
      <c r="AG5" s="111"/>
    </row>
    <row r="6" spans="1:33" ht="15" customHeight="1" thickTop="1">
      <c r="A6" s="365">
        <f>A5+1</f>
        <v>2</v>
      </c>
      <c r="B6" s="45" t="str">
        <f>IF(A6="","",VLOOKUP(A6,'参加者リスト'!$K$2:$M$31,2))</f>
        <v>中村和寛</v>
      </c>
      <c r="C6" s="114" t="str">
        <f>IF(A6="","",VLOOKUP(A6,'参加者リスト'!$K$2:$M$31,3))</f>
        <v>ＨＯＦＵ　ＣＩＴＹ</v>
      </c>
      <c r="D6" s="107"/>
      <c r="E6" s="107"/>
      <c r="F6" s="107"/>
      <c r="G6" s="107"/>
      <c r="H6" s="107"/>
      <c r="I6" s="107"/>
      <c r="J6" s="107"/>
      <c r="K6" s="107"/>
      <c r="L6" s="125"/>
      <c r="M6" s="141">
        <f>IF(I12="","",IF(I12&gt;K12,"1","0")+IF(I13&gt;K13,"1","0")+IF(I15&gt;K15,"1","0"))</f>
      </c>
      <c r="N6" s="40"/>
      <c r="O6" s="80"/>
      <c r="P6" s="80"/>
      <c r="Q6" s="80"/>
      <c r="R6" s="40"/>
      <c r="S6" s="47"/>
      <c r="T6" s="80"/>
      <c r="U6" s="47"/>
      <c r="V6" s="80"/>
      <c r="W6" s="40"/>
      <c r="X6" s="40"/>
      <c r="Y6" s="40"/>
      <c r="Z6" s="111"/>
      <c r="AA6" s="111"/>
      <c r="AB6" s="111"/>
      <c r="AC6" s="111"/>
      <c r="AD6" s="111"/>
      <c r="AE6" s="111"/>
      <c r="AF6" s="111"/>
      <c r="AG6" s="111"/>
    </row>
    <row r="7" spans="1:33" ht="15" customHeight="1">
      <c r="A7" s="364"/>
      <c r="B7" s="49"/>
      <c r="C7" s="32"/>
      <c r="D7" s="40"/>
      <c r="E7" s="40"/>
      <c r="F7" s="40"/>
      <c r="G7" s="83"/>
      <c r="H7" s="40"/>
      <c r="I7" s="40"/>
      <c r="J7" s="52"/>
      <c r="K7" s="52"/>
      <c r="L7" s="109"/>
      <c r="M7" s="120"/>
      <c r="N7" s="53"/>
      <c r="O7" s="80"/>
      <c r="P7" s="80"/>
      <c r="Q7" s="80"/>
      <c r="R7" s="40"/>
      <c r="S7" s="40"/>
      <c r="T7" s="80"/>
      <c r="U7" s="40"/>
      <c r="V7" s="80"/>
      <c r="W7" s="54"/>
      <c r="X7" s="40"/>
      <c r="Y7" s="40"/>
      <c r="Z7" s="111"/>
      <c r="AA7" s="111"/>
      <c r="AB7" s="111"/>
      <c r="AC7" s="111"/>
      <c r="AD7" s="111"/>
      <c r="AE7" s="111"/>
      <c r="AF7" s="111"/>
      <c r="AG7" s="111"/>
    </row>
    <row r="8" spans="1:33" ht="15" customHeight="1">
      <c r="A8" s="365"/>
      <c r="B8" s="45"/>
      <c r="C8" s="46"/>
      <c r="D8" s="40"/>
      <c r="E8" s="40"/>
      <c r="F8" s="40"/>
      <c r="G8" s="83"/>
      <c r="H8" s="40"/>
      <c r="I8" s="40"/>
      <c r="J8" s="110"/>
      <c r="K8" s="52"/>
      <c r="L8" s="109"/>
      <c r="M8" s="53"/>
      <c r="N8" s="53"/>
      <c r="O8" s="80"/>
      <c r="P8" s="80"/>
      <c r="Q8" s="80"/>
      <c r="R8" s="56"/>
      <c r="S8" s="40"/>
      <c r="T8" s="80"/>
      <c r="U8" s="40"/>
      <c r="V8" s="80"/>
      <c r="W8" s="54"/>
      <c r="X8" s="34"/>
      <c r="Y8" s="40"/>
      <c r="Z8" s="111"/>
      <c r="AA8" s="111"/>
      <c r="AB8" s="111"/>
      <c r="AC8" s="111"/>
      <c r="AD8" s="111"/>
      <c r="AE8" s="111"/>
      <c r="AF8" s="111"/>
      <c r="AG8" s="111"/>
    </row>
    <row r="9" spans="1:33" ht="15" customHeight="1">
      <c r="A9" s="365"/>
      <c r="B9" s="45"/>
      <c r="C9" s="55"/>
      <c r="D9" s="56"/>
      <c r="E9" s="56"/>
      <c r="F9" s="56"/>
      <c r="G9" s="83"/>
      <c r="H9" s="56"/>
      <c r="I9" s="56"/>
      <c r="J9" s="52"/>
      <c r="K9" s="52"/>
      <c r="L9" s="109"/>
      <c r="M9" s="53"/>
      <c r="N9" s="53"/>
      <c r="O9" s="80"/>
      <c r="P9" s="80"/>
      <c r="Q9" s="80"/>
      <c r="R9" s="56"/>
      <c r="S9" s="40"/>
      <c r="T9" s="80"/>
      <c r="U9" s="40"/>
      <c r="V9" s="80"/>
      <c r="W9" s="54"/>
      <c r="X9" s="34"/>
      <c r="Y9" s="40"/>
      <c r="Z9" s="111"/>
      <c r="AA9" s="111"/>
      <c r="AB9" s="111"/>
      <c r="AC9" s="111"/>
      <c r="AD9" s="111"/>
      <c r="AE9" s="111"/>
      <c r="AF9" s="111"/>
      <c r="AG9" s="111"/>
    </row>
    <row r="10" spans="1:33" ht="15" customHeight="1">
      <c r="A10" s="364"/>
      <c r="B10" s="49"/>
      <c r="C10" s="32"/>
      <c r="D10" s="41"/>
      <c r="E10" s="41"/>
      <c r="F10" s="41"/>
      <c r="G10" s="80"/>
      <c r="H10" s="61"/>
      <c r="I10" s="61"/>
      <c r="J10" s="85"/>
      <c r="K10" s="51"/>
      <c r="L10" s="109"/>
      <c r="M10" s="59"/>
      <c r="N10" s="59"/>
      <c r="O10" s="52"/>
      <c r="P10" s="67"/>
      <c r="Q10" s="67"/>
      <c r="R10" s="40"/>
      <c r="T10" s="52"/>
      <c r="U10" s="52"/>
      <c r="V10" s="52"/>
      <c r="W10" s="53"/>
      <c r="X10" s="50"/>
      <c r="Y10" s="50"/>
      <c r="Z10" s="75"/>
      <c r="AA10" s="75"/>
      <c r="AB10" s="111"/>
      <c r="AC10" s="111"/>
      <c r="AD10" s="111"/>
      <c r="AE10" s="111"/>
      <c r="AF10" s="111"/>
      <c r="AG10" s="111"/>
    </row>
    <row r="11" spans="1:33" ht="15" customHeight="1">
      <c r="A11" s="364"/>
      <c r="B11" s="49"/>
      <c r="C11" s="32"/>
      <c r="D11" s="41"/>
      <c r="E11" s="305" t="s">
        <v>215</v>
      </c>
      <c r="F11" s="306"/>
      <c r="G11" s="306"/>
      <c r="H11" s="61"/>
      <c r="I11" s="52"/>
      <c r="J11" s="52"/>
      <c r="K11" s="52"/>
      <c r="L11" s="109"/>
      <c r="M11" s="59"/>
      <c r="N11" s="59"/>
      <c r="O11" s="41"/>
      <c r="P11" s="41"/>
      <c r="Q11" s="41"/>
      <c r="R11" s="40"/>
      <c r="T11" s="52"/>
      <c r="U11" s="52"/>
      <c r="V11" s="52"/>
      <c r="W11" s="53"/>
      <c r="X11" s="50"/>
      <c r="Y11" s="50"/>
      <c r="Z11" s="91"/>
      <c r="AA11" s="91"/>
      <c r="AB11" s="111"/>
      <c r="AC11" s="111"/>
      <c r="AD11" s="111"/>
      <c r="AE11" s="111"/>
      <c r="AF11" s="111"/>
      <c r="AG11" s="111"/>
    </row>
    <row r="12" spans="1:33" ht="15" customHeight="1">
      <c r="A12" s="364"/>
      <c r="B12" s="49"/>
      <c r="C12" s="32"/>
      <c r="D12" s="41"/>
      <c r="E12" s="306"/>
      <c r="F12" s="306"/>
      <c r="G12" s="306"/>
      <c r="H12" s="61"/>
      <c r="I12" s="122"/>
      <c r="J12" s="52" t="s">
        <v>65</v>
      </c>
      <c r="K12" s="122"/>
      <c r="L12" s="109"/>
      <c r="M12" s="62"/>
      <c r="N12" s="62"/>
      <c r="O12" s="41"/>
      <c r="P12" s="41"/>
      <c r="Q12" s="41"/>
      <c r="R12" s="40"/>
      <c r="T12" s="52"/>
      <c r="U12" s="52">
        <f>IF(T12="","","-")</f>
      </c>
      <c r="V12" s="66"/>
      <c r="W12" s="53"/>
      <c r="X12" s="40"/>
      <c r="Y12" s="40"/>
      <c r="Z12" s="91"/>
      <c r="AA12" s="91"/>
      <c r="AB12" s="111"/>
      <c r="AC12" s="111"/>
      <c r="AD12" s="111"/>
      <c r="AE12" s="111"/>
      <c r="AF12" s="111"/>
      <c r="AG12" s="111"/>
    </row>
    <row r="13" spans="1:33" ht="15" customHeight="1" thickBot="1">
      <c r="A13" s="364"/>
      <c r="B13" s="49"/>
      <c r="C13" s="32"/>
      <c r="D13" s="41"/>
      <c r="E13" s="306"/>
      <c r="F13" s="306"/>
      <c r="G13" s="306"/>
      <c r="H13" s="61"/>
      <c r="I13" s="304"/>
      <c r="J13" s="257" t="s">
        <v>65</v>
      </c>
      <c r="K13" s="304"/>
      <c r="L13" s="109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53"/>
      <c r="X13" s="40"/>
      <c r="Y13" s="40"/>
      <c r="Z13" s="91"/>
      <c r="AA13" s="91"/>
      <c r="AB13" s="111"/>
      <c r="AC13" s="111"/>
      <c r="AD13" s="111"/>
      <c r="AE13" s="111"/>
      <c r="AF13" s="111"/>
      <c r="AG13" s="111"/>
    </row>
    <row r="14" spans="1:33" ht="15" customHeight="1" thickTop="1">
      <c r="A14" s="364"/>
      <c r="B14" s="49"/>
      <c r="C14" s="32"/>
      <c r="D14" s="41"/>
      <c r="E14" s="306"/>
      <c r="F14" s="306"/>
      <c r="G14" s="306"/>
      <c r="H14" s="61"/>
      <c r="I14" s="231"/>
      <c r="J14" s="257"/>
      <c r="K14" s="304"/>
      <c r="L14" s="119"/>
      <c r="M14" s="101"/>
      <c r="N14" s="101"/>
      <c r="O14" s="101"/>
      <c r="P14" s="101"/>
      <c r="Q14" s="101"/>
      <c r="R14" s="101"/>
      <c r="S14" s="101"/>
      <c r="T14" s="101"/>
      <c r="U14" s="101"/>
      <c r="V14" s="130"/>
      <c r="W14" s="144">
        <f>IF(S25="","",IF(S25&gt;U25,"1","0")+IF(S26&gt;U26,"1","0")+IF(S28&gt;U28,"1","0"))</f>
      </c>
      <c r="X14" s="40"/>
      <c r="Y14" s="40"/>
      <c r="Z14" s="91"/>
      <c r="AA14" s="91"/>
      <c r="AB14" s="111"/>
      <c r="AC14" s="111"/>
      <c r="AD14" s="111"/>
      <c r="AE14" s="111"/>
      <c r="AF14" s="111"/>
      <c r="AG14" s="111"/>
    </row>
    <row r="15" spans="1:33" ht="15" customHeight="1">
      <c r="A15" s="365"/>
      <c r="B15" s="45"/>
      <c r="C15" s="55"/>
      <c r="D15" s="56"/>
      <c r="E15" s="306"/>
      <c r="F15" s="306"/>
      <c r="G15" s="306"/>
      <c r="H15" s="56"/>
      <c r="I15" s="122"/>
      <c r="J15" s="123" t="str">
        <f>IF(I12="","-",IF(K12="","-",IF(M6*M21=0,"","-")))</f>
        <v>-</v>
      </c>
      <c r="K15" s="122"/>
      <c r="L15" s="119"/>
      <c r="M15" s="62"/>
      <c r="N15" s="62"/>
      <c r="O15" s="41"/>
      <c r="P15" s="41"/>
      <c r="Q15" s="41"/>
      <c r="R15" s="40"/>
      <c r="S15" s="50"/>
      <c r="T15" s="52"/>
      <c r="U15" s="52"/>
      <c r="V15" s="109"/>
      <c r="W15" s="120"/>
      <c r="X15" s="40"/>
      <c r="Y15" s="40"/>
      <c r="Z15" s="91"/>
      <c r="AA15" s="91"/>
      <c r="AB15" s="111"/>
      <c r="AC15" s="111"/>
      <c r="AD15" s="111"/>
      <c r="AE15" s="111"/>
      <c r="AF15" s="111"/>
      <c r="AG15" s="111"/>
    </row>
    <row r="16" spans="1:33" ht="15" customHeight="1">
      <c r="A16" s="365"/>
      <c r="B16" s="45"/>
      <c r="C16" s="55"/>
      <c r="D16" s="56"/>
      <c r="E16" s="56"/>
      <c r="F16" s="56"/>
      <c r="G16" s="83"/>
      <c r="H16" s="56"/>
      <c r="I16" s="110"/>
      <c r="J16" s="110"/>
      <c r="K16" s="52"/>
      <c r="L16" s="119"/>
      <c r="M16" s="62"/>
      <c r="N16" s="62"/>
      <c r="O16" s="41"/>
      <c r="P16" s="41"/>
      <c r="Q16" s="41"/>
      <c r="R16" s="40"/>
      <c r="S16" s="50"/>
      <c r="T16" s="52"/>
      <c r="U16" s="52"/>
      <c r="V16" s="109"/>
      <c r="W16" s="68"/>
      <c r="X16" s="40"/>
      <c r="Y16" s="40"/>
      <c r="Z16" s="91"/>
      <c r="AA16" s="91"/>
      <c r="AB16" s="111"/>
      <c r="AC16" s="111"/>
      <c r="AD16" s="111"/>
      <c r="AE16" s="111"/>
      <c r="AF16" s="111"/>
      <c r="AG16" s="111"/>
    </row>
    <row r="17" spans="1:33" ht="15" customHeight="1">
      <c r="A17" s="364"/>
      <c r="B17" s="49"/>
      <c r="C17" s="32"/>
      <c r="D17" s="40"/>
      <c r="E17" s="40"/>
      <c r="F17" s="52"/>
      <c r="G17" s="52"/>
      <c r="H17" s="40"/>
      <c r="I17" s="61"/>
      <c r="J17" s="85"/>
      <c r="K17" s="51"/>
      <c r="L17" s="119"/>
      <c r="M17" s="62"/>
      <c r="N17" s="62"/>
      <c r="O17" s="62"/>
      <c r="P17" s="80"/>
      <c r="Q17" s="80"/>
      <c r="R17" s="40"/>
      <c r="S17" s="50"/>
      <c r="T17" s="52"/>
      <c r="U17" s="52"/>
      <c r="V17" s="109"/>
      <c r="W17" s="68"/>
      <c r="X17" s="40"/>
      <c r="Y17" s="40"/>
      <c r="Z17" s="111"/>
      <c r="AA17" s="111"/>
      <c r="AB17" s="111"/>
      <c r="AC17" s="111"/>
      <c r="AD17" s="111"/>
      <c r="AE17" s="111"/>
      <c r="AF17" s="111"/>
      <c r="AG17" s="111"/>
    </row>
    <row r="18" spans="1:33" ht="15" customHeight="1">
      <c r="A18" s="365"/>
      <c r="B18" s="45"/>
      <c r="C18" s="55"/>
      <c r="D18" s="56"/>
      <c r="E18" s="56"/>
      <c r="F18" s="56"/>
      <c r="G18" s="83"/>
      <c r="H18" s="56"/>
      <c r="I18" s="61"/>
      <c r="J18" s="110"/>
      <c r="K18" s="52"/>
      <c r="L18" s="119"/>
      <c r="M18" s="62"/>
      <c r="N18" s="62"/>
      <c r="O18" s="62"/>
      <c r="P18" s="80"/>
      <c r="Q18" s="80"/>
      <c r="R18" s="40"/>
      <c r="S18" s="50"/>
      <c r="T18" s="52"/>
      <c r="U18" s="52"/>
      <c r="V18" s="109"/>
      <c r="W18" s="68"/>
      <c r="X18" s="40"/>
      <c r="Y18" s="40"/>
      <c r="Z18" s="111"/>
      <c r="AA18" s="111"/>
      <c r="AB18" s="111"/>
      <c r="AC18" s="75"/>
      <c r="AD18" s="75"/>
      <c r="AE18" s="111"/>
      <c r="AF18" s="111"/>
      <c r="AG18" s="111"/>
    </row>
    <row r="19" spans="1:33" ht="15" customHeight="1">
      <c r="A19" s="364"/>
      <c r="B19" s="49"/>
      <c r="C19" s="32"/>
      <c r="D19" s="40"/>
      <c r="E19" s="40"/>
      <c r="F19" s="52"/>
      <c r="G19" s="52"/>
      <c r="H19" s="40"/>
      <c r="I19" s="61"/>
      <c r="J19" s="85"/>
      <c r="K19" s="51"/>
      <c r="L19" s="119"/>
      <c r="M19" s="62"/>
      <c r="N19" s="62"/>
      <c r="O19" s="62"/>
      <c r="P19" s="80"/>
      <c r="Q19" s="80"/>
      <c r="R19" s="50"/>
      <c r="S19" s="50"/>
      <c r="T19" s="52"/>
      <c r="U19" s="52"/>
      <c r="V19" s="109"/>
      <c r="W19" s="68"/>
      <c r="X19" s="40"/>
      <c r="Y19" s="40"/>
      <c r="Z19" s="111"/>
      <c r="AA19" s="111"/>
      <c r="AB19" s="111"/>
      <c r="AC19" s="75"/>
      <c r="AD19" s="75"/>
      <c r="AE19" s="111"/>
      <c r="AF19" s="111"/>
      <c r="AG19" s="111"/>
    </row>
    <row r="20" spans="1:33" ht="15" customHeight="1">
      <c r="A20" s="364"/>
      <c r="B20" s="49"/>
      <c r="C20" s="32"/>
      <c r="D20" s="40"/>
      <c r="E20" s="40"/>
      <c r="F20" s="52"/>
      <c r="G20" s="52"/>
      <c r="H20" s="40"/>
      <c r="I20" s="61"/>
      <c r="J20" s="85"/>
      <c r="K20" s="57"/>
      <c r="L20" s="116"/>
      <c r="M20" s="121"/>
      <c r="N20" s="40"/>
      <c r="O20" s="62"/>
      <c r="P20" s="80"/>
      <c r="Q20" s="80"/>
      <c r="R20" s="50"/>
      <c r="S20" s="50"/>
      <c r="T20" s="52"/>
      <c r="U20" s="52"/>
      <c r="V20" s="109"/>
      <c r="W20" s="68"/>
      <c r="X20" s="40"/>
      <c r="Y20" s="40"/>
      <c r="Z20" s="111"/>
      <c r="AA20" s="111"/>
      <c r="AB20" s="111"/>
      <c r="AC20" s="75"/>
      <c r="AD20" s="75"/>
      <c r="AE20" s="111"/>
      <c r="AF20" s="111"/>
      <c r="AG20" s="111"/>
    </row>
    <row r="21" spans="1:33" ht="15" customHeight="1" thickBot="1">
      <c r="A21" s="365">
        <v>5</v>
      </c>
      <c r="B21" s="45" t="str">
        <f>IF(A21="","",VLOOKUP(A21,'参加者リスト'!$K$2:$M$31,2))</f>
        <v>近森忠明</v>
      </c>
      <c r="C21" s="114" t="str">
        <f>IF(A21="","",VLOOKUP(A21,'参加者リスト'!$K$2:$M$31,3))</f>
        <v>虎っ子クラブ</v>
      </c>
      <c r="D21" s="104"/>
      <c r="E21" s="104"/>
      <c r="F21" s="104"/>
      <c r="G21" s="104"/>
      <c r="H21" s="104"/>
      <c r="I21" s="104"/>
      <c r="J21" s="104"/>
      <c r="K21" s="104"/>
      <c r="L21" s="116"/>
      <c r="M21" s="143">
        <f>IF(I12="","",IF(I12&lt;K12,"1","0")+IF(I13&lt;K13,"1","0")+IF(I15&lt;K15,"1","0"))</f>
      </c>
      <c r="N21" s="42"/>
      <c r="O21" s="62"/>
      <c r="P21" s="80"/>
      <c r="Q21" s="80"/>
      <c r="R21" s="50"/>
      <c r="S21" s="50"/>
      <c r="T21" s="52"/>
      <c r="U21" s="52"/>
      <c r="V21" s="109"/>
      <c r="W21" s="68"/>
      <c r="X21" s="40"/>
      <c r="Y21" s="40"/>
      <c r="Z21" s="111"/>
      <c r="AA21" s="111"/>
      <c r="AB21" s="111"/>
      <c r="AC21" s="75"/>
      <c r="AD21" s="75"/>
      <c r="AE21" s="111"/>
      <c r="AF21" s="75"/>
      <c r="AG21" s="75"/>
    </row>
    <row r="22" spans="1:33" ht="15" customHeight="1" thickTop="1">
      <c r="A22" s="365">
        <f>A21+1</f>
        <v>6</v>
      </c>
      <c r="B22" s="45" t="str">
        <f>IF(A22="","",VLOOKUP(A22,'参加者リスト'!$K$2:$M$31,2))</f>
        <v>片寄卓児</v>
      </c>
      <c r="C22" s="114" t="str">
        <f>IF(A22="","",VLOOKUP(A22,'参加者リスト'!$K$2:$M$31,3))</f>
        <v>虎っ子クラブ</v>
      </c>
      <c r="D22" s="40"/>
      <c r="E22" s="40"/>
      <c r="F22" s="52"/>
      <c r="G22" s="52"/>
      <c r="H22" s="61"/>
      <c r="I22" s="58"/>
      <c r="J22" s="84"/>
      <c r="K22" s="84"/>
      <c r="L22" s="97"/>
      <c r="M22" s="61"/>
      <c r="O22" s="62"/>
      <c r="P22" s="80"/>
      <c r="Q22" s="80"/>
      <c r="R22" s="50"/>
      <c r="S22" s="50"/>
      <c r="T22" s="52"/>
      <c r="U22" s="52"/>
      <c r="V22" s="109"/>
      <c r="W22" s="68"/>
      <c r="X22" s="40"/>
      <c r="Y22" s="40"/>
      <c r="Z22" s="111"/>
      <c r="AA22" s="111"/>
      <c r="AB22" s="111"/>
      <c r="AC22" s="75"/>
      <c r="AD22" s="75"/>
      <c r="AE22" s="111"/>
      <c r="AF22" s="75"/>
      <c r="AG22" s="75"/>
    </row>
    <row r="23" spans="1:33" ht="15" customHeight="1">
      <c r="A23" s="365"/>
      <c r="B23" s="45"/>
      <c r="C23" s="55"/>
      <c r="D23" s="40"/>
      <c r="E23" s="40"/>
      <c r="F23" s="52"/>
      <c r="G23" s="52"/>
      <c r="H23" s="61"/>
      <c r="I23" s="58"/>
      <c r="J23" s="84"/>
      <c r="O23" s="62"/>
      <c r="P23" s="80"/>
      <c r="Q23" s="80"/>
      <c r="R23" s="50"/>
      <c r="S23" s="61"/>
      <c r="T23" s="85"/>
      <c r="U23" s="51"/>
      <c r="V23" s="109"/>
      <c r="W23" s="68"/>
      <c r="X23" s="40"/>
      <c r="Y23" s="40"/>
      <c r="Z23" s="111"/>
      <c r="AA23" s="111"/>
      <c r="AB23" s="111"/>
      <c r="AC23" s="75"/>
      <c r="AD23" s="75"/>
      <c r="AE23" s="111"/>
      <c r="AF23" s="75"/>
      <c r="AG23" s="75"/>
    </row>
    <row r="24" spans="1:33" ht="15" customHeight="1">
      <c r="A24" s="364"/>
      <c r="B24" s="49"/>
      <c r="C24" s="33"/>
      <c r="D24" s="41"/>
      <c r="E24" s="41"/>
      <c r="F24" s="41"/>
      <c r="G24" s="80"/>
      <c r="H24" s="61"/>
      <c r="I24" s="58"/>
      <c r="J24" s="84"/>
      <c r="K24" s="51"/>
      <c r="L24" s="62"/>
      <c r="M24" s="62"/>
      <c r="N24" s="305" t="s">
        <v>215</v>
      </c>
      <c r="O24" s="306"/>
      <c r="P24" s="306"/>
      <c r="Q24" s="82"/>
      <c r="R24" s="50"/>
      <c r="S24" s="52"/>
      <c r="T24" s="52"/>
      <c r="U24" s="52"/>
      <c r="V24" s="109"/>
      <c r="W24" s="68"/>
      <c r="X24" s="40"/>
      <c r="Y24" s="40"/>
      <c r="Z24" s="111"/>
      <c r="AA24" s="111"/>
      <c r="AB24" s="111"/>
      <c r="AC24" s="91"/>
      <c r="AD24" s="91"/>
      <c r="AE24" s="111"/>
      <c r="AF24" s="75"/>
      <c r="AG24" s="75"/>
    </row>
    <row r="25" spans="1:33" ht="15" customHeight="1">
      <c r="A25" s="364"/>
      <c r="B25" s="49"/>
      <c r="C25" s="32"/>
      <c r="D25" s="34"/>
      <c r="E25" s="43"/>
      <c r="F25" s="43"/>
      <c r="H25" s="61"/>
      <c r="I25" s="58"/>
      <c r="J25" s="84"/>
      <c r="K25" s="51"/>
      <c r="L25" s="62"/>
      <c r="M25" s="62"/>
      <c r="N25" s="306"/>
      <c r="O25" s="306"/>
      <c r="P25" s="306"/>
      <c r="Q25" s="82"/>
      <c r="R25" s="50"/>
      <c r="S25" s="122"/>
      <c r="T25" s="52" t="s">
        <v>65</v>
      </c>
      <c r="U25" s="122"/>
      <c r="V25" s="109"/>
      <c r="W25" s="68"/>
      <c r="X25" s="40"/>
      <c r="Y25" s="40"/>
      <c r="Z25" s="111"/>
      <c r="AA25" s="111"/>
      <c r="AB25" s="111"/>
      <c r="AC25" s="91"/>
      <c r="AD25" s="91"/>
      <c r="AE25" s="111"/>
      <c r="AF25" s="111"/>
      <c r="AG25" s="111"/>
    </row>
    <row r="26" spans="1:33" ht="15" customHeight="1" thickBot="1">
      <c r="A26" s="364"/>
      <c r="B26" s="49"/>
      <c r="C26" s="32"/>
      <c r="D26" s="34"/>
      <c r="E26" s="43"/>
      <c r="F26" s="43"/>
      <c r="H26" s="61"/>
      <c r="I26" s="58"/>
      <c r="J26" s="84"/>
      <c r="K26" s="51"/>
      <c r="L26" s="62"/>
      <c r="M26" s="62"/>
      <c r="N26" s="306"/>
      <c r="O26" s="306"/>
      <c r="P26" s="306"/>
      <c r="Q26" s="82"/>
      <c r="R26" s="50"/>
      <c r="S26" s="304"/>
      <c r="T26" s="257" t="s">
        <v>65</v>
      </c>
      <c r="U26" s="304"/>
      <c r="V26" s="109"/>
      <c r="W26" s="104"/>
      <c r="X26" s="104"/>
      <c r="Y26" s="104"/>
      <c r="Z26" s="111"/>
      <c r="AA26" s="111"/>
      <c r="AB26" s="111"/>
      <c r="AC26" s="91"/>
      <c r="AD26" s="91"/>
      <c r="AE26" s="111"/>
      <c r="AF26" s="111"/>
      <c r="AG26" s="111"/>
    </row>
    <row r="27" spans="1:33" ht="15" customHeight="1" thickTop="1">
      <c r="A27" s="364"/>
      <c r="B27" s="49"/>
      <c r="C27" s="32"/>
      <c r="D27" s="34"/>
      <c r="E27" s="43"/>
      <c r="F27" s="43"/>
      <c r="H27" s="61"/>
      <c r="I27" s="58"/>
      <c r="J27" s="84"/>
      <c r="K27" s="51"/>
      <c r="L27" s="62"/>
      <c r="M27" s="62"/>
      <c r="N27" s="306"/>
      <c r="O27" s="306"/>
      <c r="P27" s="306"/>
      <c r="Q27" s="82"/>
      <c r="R27" s="50"/>
      <c r="S27" s="231"/>
      <c r="T27" s="257"/>
      <c r="U27" s="304"/>
      <c r="V27" s="116"/>
      <c r="W27" s="40"/>
      <c r="X27" s="40"/>
      <c r="Y27" s="40"/>
      <c r="Z27" s="111"/>
      <c r="AA27" s="111"/>
      <c r="AB27" s="111"/>
      <c r="AC27" s="91"/>
      <c r="AD27" s="91"/>
      <c r="AE27" s="111"/>
      <c r="AF27" s="111"/>
      <c r="AG27" s="111"/>
    </row>
    <row r="28" spans="1:33" ht="15" customHeight="1">
      <c r="A28" s="364"/>
      <c r="B28" s="49"/>
      <c r="C28" s="32"/>
      <c r="D28" s="34"/>
      <c r="E28" s="43"/>
      <c r="F28" s="43"/>
      <c r="H28" s="61"/>
      <c r="I28" s="58"/>
      <c r="J28" s="84"/>
      <c r="K28" s="51"/>
      <c r="L28" s="62"/>
      <c r="M28" s="62"/>
      <c r="N28" s="306"/>
      <c r="O28" s="306"/>
      <c r="P28" s="306"/>
      <c r="Q28" s="82"/>
      <c r="R28" s="50"/>
      <c r="S28" s="122"/>
      <c r="T28" s="123" t="str">
        <f>IF(S25="","-",IF(U25="","-",IF(W14*W39=0,"","-")))</f>
        <v>-</v>
      </c>
      <c r="U28" s="122"/>
      <c r="V28" s="116"/>
      <c r="W28" s="68"/>
      <c r="X28" s="40"/>
      <c r="Y28" s="40"/>
      <c r="Z28" s="111"/>
      <c r="AA28" s="111"/>
      <c r="AB28" s="111"/>
      <c r="AC28" s="91"/>
      <c r="AD28" s="91"/>
      <c r="AE28" s="111"/>
      <c r="AF28" s="111"/>
      <c r="AG28" s="111"/>
    </row>
    <row r="29" spans="1:33" ht="15" customHeight="1">
      <c r="A29" s="364"/>
      <c r="B29" s="49"/>
      <c r="C29" s="32"/>
      <c r="D29" s="34"/>
      <c r="E29" s="43"/>
      <c r="F29" s="43"/>
      <c r="H29" s="61"/>
      <c r="I29" s="58"/>
      <c r="J29" s="84"/>
      <c r="K29" s="51"/>
      <c r="L29" s="62"/>
      <c r="M29" s="62"/>
      <c r="N29" s="62"/>
      <c r="O29" s="82"/>
      <c r="P29" s="82"/>
      <c r="Q29" s="82"/>
      <c r="R29" s="50"/>
      <c r="S29" s="110"/>
      <c r="T29" s="110"/>
      <c r="U29" s="52"/>
      <c r="V29" s="116"/>
      <c r="W29" s="68"/>
      <c r="X29" s="40"/>
      <c r="Y29" s="40"/>
      <c r="Z29" s="111"/>
      <c r="AA29" s="111"/>
      <c r="AB29" s="111"/>
      <c r="AC29" s="91"/>
      <c r="AD29" s="91"/>
      <c r="AE29" s="111"/>
      <c r="AF29" s="111"/>
      <c r="AG29" s="111"/>
    </row>
    <row r="30" spans="1:33" ht="15" customHeight="1">
      <c r="A30" s="365"/>
      <c r="B30" s="45"/>
      <c r="C30" s="55"/>
      <c r="D30" s="56"/>
      <c r="E30" s="56"/>
      <c r="F30" s="56"/>
      <c r="G30" s="83"/>
      <c r="H30" s="56"/>
      <c r="I30" s="61"/>
      <c r="J30" s="85"/>
      <c r="K30" s="51"/>
      <c r="L30" s="62"/>
      <c r="M30" s="62"/>
      <c r="N30" s="62"/>
      <c r="O30" s="82"/>
      <c r="P30" s="82"/>
      <c r="Q30" s="82"/>
      <c r="R30" s="50"/>
      <c r="S30" s="61"/>
      <c r="T30" s="85"/>
      <c r="U30" s="51"/>
      <c r="V30" s="116"/>
      <c r="W30" s="68"/>
      <c r="X30" s="40"/>
      <c r="Y30" s="40"/>
      <c r="Z30" s="111"/>
      <c r="AA30" s="111"/>
      <c r="AB30" s="111"/>
      <c r="AC30" s="43"/>
      <c r="AD30" s="43"/>
      <c r="AE30" s="111"/>
      <c r="AF30" s="111"/>
      <c r="AG30" s="111"/>
    </row>
    <row r="31" spans="1:33" ht="15" customHeight="1" thickBot="1">
      <c r="A31" s="365">
        <v>3</v>
      </c>
      <c r="B31" s="45" t="str">
        <f>IF(A31="","",VLOOKUP(A31,'参加者リスト'!$K$2:$M$31,2))</f>
        <v>重岩克洋</v>
      </c>
      <c r="C31" s="114" t="str">
        <f>IF(A31="","",VLOOKUP(A31,'参加者リスト'!$K$2:$M$31,3))</f>
        <v>柳井市役所</v>
      </c>
      <c r="D31" s="56"/>
      <c r="E31" s="56"/>
      <c r="F31" s="56"/>
      <c r="G31" s="83"/>
      <c r="H31" s="56"/>
      <c r="I31" s="61"/>
      <c r="J31" s="85"/>
      <c r="K31" s="51"/>
      <c r="L31" s="62"/>
      <c r="M31" s="62"/>
      <c r="N31" s="62"/>
      <c r="O31" s="62"/>
      <c r="P31" s="80"/>
      <c r="Q31" s="80"/>
      <c r="R31" s="50"/>
      <c r="S31" s="52"/>
      <c r="T31" s="52"/>
      <c r="U31" s="52"/>
      <c r="V31" s="116"/>
      <c r="W31" s="68"/>
      <c r="X31" s="40"/>
      <c r="Y31" s="40"/>
      <c r="Z31" s="111"/>
      <c r="AA31" s="111"/>
      <c r="AB31" s="111"/>
      <c r="AC31" s="111"/>
      <c r="AD31" s="111"/>
      <c r="AE31" s="111"/>
      <c r="AF31" s="111"/>
      <c r="AG31" s="111"/>
    </row>
    <row r="32" spans="1:33" ht="15" customHeight="1" thickTop="1">
      <c r="A32" s="365">
        <f>A31+1</f>
        <v>4</v>
      </c>
      <c r="B32" s="45" t="str">
        <f>IF(A32="","",VLOOKUP(A32,'参加者リスト'!$K$2:$M$31,2))</f>
        <v>伊藤亮滋</v>
      </c>
      <c r="C32" s="114" t="str">
        <f>IF(A32="","",VLOOKUP(A32,'参加者リスト'!$K$2:$M$31,3))</f>
        <v>周南市役所</v>
      </c>
      <c r="D32" s="97"/>
      <c r="E32" s="97"/>
      <c r="F32" s="97"/>
      <c r="G32" s="97"/>
      <c r="H32" s="97"/>
      <c r="I32" s="97"/>
      <c r="J32" s="97"/>
      <c r="K32" s="97"/>
      <c r="L32" s="106"/>
      <c r="M32" s="141">
        <f>IF(I38="","",IF(I38&gt;K38,"1","0")+IF(I39&gt;K39,"1","0")+IF(I41&gt;K41,"1","0"))</f>
        <v>2</v>
      </c>
      <c r="N32" s="62"/>
      <c r="O32" s="62"/>
      <c r="P32" s="80"/>
      <c r="Q32" s="80"/>
      <c r="R32" s="50"/>
      <c r="S32" s="50"/>
      <c r="T32" s="52"/>
      <c r="U32" s="52"/>
      <c r="V32" s="116"/>
      <c r="W32" s="68"/>
      <c r="X32" s="40"/>
      <c r="Y32" s="40"/>
      <c r="Z32" s="111"/>
      <c r="AA32" s="111"/>
      <c r="AB32" s="111"/>
      <c r="AC32" s="111"/>
      <c r="AD32" s="111"/>
      <c r="AE32" s="111"/>
      <c r="AF32" s="111"/>
      <c r="AG32" s="111"/>
    </row>
    <row r="33" spans="1:33" ht="15" customHeight="1">
      <c r="A33" s="364"/>
      <c r="B33" s="49"/>
      <c r="C33" s="32"/>
      <c r="D33" s="40"/>
      <c r="E33" s="40"/>
      <c r="F33" s="52"/>
      <c r="G33" s="52"/>
      <c r="H33" s="40"/>
      <c r="I33" s="61"/>
      <c r="J33" s="85"/>
      <c r="K33" s="51"/>
      <c r="L33" s="119"/>
      <c r="M33" s="120"/>
      <c r="N33" s="56"/>
      <c r="O33" s="62"/>
      <c r="P33" s="80"/>
      <c r="Q33" s="80"/>
      <c r="R33" s="50"/>
      <c r="S33" s="50"/>
      <c r="T33" s="52"/>
      <c r="U33" s="52"/>
      <c r="V33" s="116"/>
      <c r="W33" s="68"/>
      <c r="X33" s="40"/>
      <c r="Y33" s="40"/>
      <c r="Z33" s="111"/>
      <c r="AA33" s="111"/>
      <c r="AB33" s="111"/>
      <c r="AC33" s="111"/>
      <c r="AD33" s="111"/>
      <c r="AE33" s="111"/>
      <c r="AF33" s="111"/>
      <c r="AG33" s="111"/>
    </row>
    <row r="34" spans="1:33" ht="15" customHeight="1">
      <c r="A34" s="365"/>
      <c r="B34" s="45"/>
      <c r="C34" s="55"/>
      <c r="D34" s="40"/>
      <c r="E34" s="40"/>
      <c r="F34" s="52"/>
      <c r="G34" s="52"/>
      <c r="H34" s="40"/>
      <c r="I34" s="61"/>
      <c r="J34" s="85"/>
      <c r="K34" s="51"/>
      <c r="L34" s="119"/>
      <c r="M34" s="56"/>
      <c r="N34" s="56"/>
      <c r="O34" s="62"/>
      <c r="P34" s="80"/>
      <c r="Q34" s="80"/>
      <c r="R34" s="50"/>
      <c r="S34" s="50"/>
      <c r="T34" s="52"/>
      <c r="U34" s="52"/>
      <c r="V34" s="116"/>
      <c r="W34" s="68"/>
      <c r="X34" s="40"/>
      <c r="Y34" s="40"/>
      <c r="Z34" s="111"/>
      <c r="AA34" s="111"/>
      <c r="AB34" s="111"/>
      <c r="AC34" s="111"/>
      <c r="AD34" s="111"/>
      <c r="AE34" s="111"/>
      <c r="AF34" s="111"/>
      <c r="AG34" s="111"/>
    </row>
    <row r="35" spans="1:33" ht="15" customHeight="1">
      <c r="A35" s="365"/>
      <c r="B35" s="45"/>
      <c r="C35" s="55"/>
      <c r="D35" s="40"/>
      <c r="E35" s="40"/>
      <c r="F35" s="52"/>
      <c r="G35" s="52"/>
      <c r="H35" s="61"/>
      <c r="I35" s="56"/>
      <c r="J35" s="52"/>
      <c r="K35" s="52"/>
      <c r="L35" s="119"/>
      <c r="M35" s="56"/>
      <c r="N35" s="56"/>
      <c r="O35" s="80"/>
      <c r="P35" s="80"/>
      <c r="Q35" s="80"/>
      <c r="R35" s="40"/>
      <c r="S35" s="40"/>
      <c r="T35" s="80"/>
      <c r="U35" s="40"/>
      <c r="V35" s="116"/>
      <c r="W35" s="54"/>
      <c r="X35" s="40"/>
      <c r="Y35" s="40"/>
      <c r="Z35" s="111"/>
      <c r="AA35" s="111"/>
      <c r="AB35" s="111"/>
      <c r="AC35" s="111"/>
      <c r="AD35" s="111"/>
      <c r="AE35" s="111"/>
      <c r="AF35" s="111"/>
      <c r="AG35" s="111"/>
    </row>
    <row r="36" spans="1:33" ht="15" customHeight="1">
      <c r="A36" s="365"/>
      <c r="B36" s="45"/>
      <c r="C36" s="55"/>
      <c r="D36" s="40"/>
      <c r="E36" s="40"/>
      <c r="F36" s="52"/>
      <c r="G36" s="52"/>
      <c r="H36" s="40"/>
      <c r="I36" s="61"/>
      <c r="J36" s="85"/>
      <c r="K36" s="51"/>
      <c r="L36" s="119"/>
      <c r="M36" s="56"/>
      <c r="N36" s="56"/>
      <c r="O36" s="52"/>
      <c r="P36" s="67"/>
      <c r="Q36" s="67"/>
      <c r="R36" s="40"/>
      <c r="S36" s="57"/>
      <c r="T36" s="85"/>
      <c r="U36" s="57"/>
      <c r="V36" s="116"/>
      <c r="W36" s="40"/>
      <c r="X36" s="40"/>
      <c r="Y36" s="40"/>
      <c r="Z36" s="111"/>
      <c r="AA36" s="111"/>
      <c r="AB36" s="111"/>
      <c r="AC36" s="111"/>
      <c r="AD36" s="111"/>
      <c r="AE36" s="111"/>
      <c r="AF36" s="111"/>
      <c r="AG36" s="111"/>
    </row>
    <row r="37" spans="1:33" ht="15" customHeight="1">
      <c r="A37" s="364"/>
      <c r="B37" s="49"/>
      <c r="C37" s="32"/>
      <c r="D37" s="41"/>
      <c r="E37" s="41"/>
      <c r="F37" s="41"/>
      <c r="G37" s="80"/>
      <c r="H37" s="61"/>
      <c r="I37" s="52"/>
      <c r="J37" s="52"/>
      <c r="K37" s="52"/>
      <c r="L37" s="119"/>
      <c r="M37" s="56"/>
      <c r="N37" s="56"/>
      <c r="O37" s="69"/>
      <c r="P37" s="69"/>
      <c r="Q37" s="69"/>
      <c r="R37" s="40"/>
      <c r="S37" s="57"/>
      <c r="T37" s="85"/>
      <c r="U37" s="57"/>
      <c r="V37" s="116"/>
      <c r="W37" s="40"/>
      <c r="X37" s="40"/>
      <c r="Y37" s="40"/>
      <c r="Z37" s="91"/>
      <c r="AA37" s="91"/>
      <c r="AB37" s="111"/>
      <c r="AC37" s="111"/>
      <c r="AD37" s="111"/>
      <c r="AE37" s="111"/>
      <c r="AF37" s="111"/>
      <c r="AG37" s="111"/>
    </row>
    <row r="38" spans="1:33" ht="15" customHeight="1">
      <c r="A38" s="364"/>
      <c r="B38" s="49"/>
      <c r="C38" s="32"/>
      <c r="D38" s="41"/>
      <c r="E38" s="41"/>
      <c r="F38" s="41"/>
      <c r="G38" s="80"/>
      <c r="H38" s="61"/>
      <c r="I38" s="122">
        <v>21</v>
      </c>
      <c r="J38" s="52" t="s">
        <v>65</v>
      </c>
      <c r="K38" s="122">
        <v>10</v>
      </c>
      <c r="L38" s="119"/>
      <c r="M38" s="56"/>
      <c r="N38" s="56"/>
      <c r="O38" s="69"/>
      <c r="P38" s="69"/>
      <c r="Q38" s="69"/>
      <c r="R38" s="40"/>
      <c r="S38" s="57"/>
      <c r="T38" s="85"/>
      <c r="U38" s="57"/>
      <c r="V38" s="116"/>
      <c r="W38" s="121"/>
      <c r="X38" s="40"/>
      <c r="Y38" s="40"/>
      <c r="Z38" s="91"/>
      <c r="AA38" s="91"/>
      <c r="AB38" s="111"/>
      <c r="AC38" s="111"/>
      <c r="AD38" s="111"/>
      <c r="AE38" s="111"/>
      <c r="AF38" s="111"/>
      <c r="AG38" s="111"/>
    </row>
    <row r="39" spans="1:33" ht="15" customHeight="1" thickBot="1">
      <c r="A39" s="364"/>
      <c r="B39" s="49"/>
      <c r="C39" s="32"/>
      <c r="D39" s="41"/>
      <c r="E39" s="41"/>
      <c r="F39" s="41"/>
      <c r="G39" s="80"/>
      <c r="H39" s="61"/>
      <c r="I39" s="304">
        <v>21</v>
      </c>
      <c r="J39" s="257" t="s">
        <v>65</v>
      </c>
      <c r="K39" s="304">
        <v>8</v>
      </c>
      <c r="L39" s="119"/>
      <c r="M39" s="117"/>
      <c r="N39" s="117"/>
      <c r="O39" s="117"/>
      <c r="P39" s="117"/>
      <c r="Q39" s="117"/>
      <c r="R39" s="117"/>
      <c r="S39" s="117"/>
      <c r="T39" s="117"/>
      <c r="U39" s="117"/>
      <c r="V39" s="116"/>
      <c r="W39" s="142">
        <f>IF(S25="","",IF(S25&lt;U25,"1","0")+IF(S26&lt;U26,"1","0")+IF(S28&lt;U28,"1","0"))</f>
      </c>
      <c r="X39" s="42"/>
      <c r="Y39" s="42"/>
      <c r="Z39" s="91"/>
      <c r="AA39" s="91"/>
      <c r="AB39" s="111"/>
      <c r="AC39" s="111"/>
      <c r="AD39" s="111"/>
      <c r="AE39" s="111"/>
      <c r="AF39" s="111"/>
      <c r="AG39" s="111"/>
    </row>
    <row r="40" spans="1:33" ht="15" customHeight="1" thickTop="1">
      <c r="A40" s="364"/>
      <c r="B40" s="49"/>
      <c r="C40" s="32"/>
      <c r="D40" s="41"/>
      <c r="E40" s="41"/>
      <c r="F40" s="41"/>
      <c r="G40" s="80"/>
      <c r="H40" s="61"/>
      <c r="I40" s="231"/>
      <c r="J40" s="257"/>
      <c r="K40" s="304"/>
      <c r="L40" s="109"/>
      <c r="M40" s="64"/>
      <c r="N40" s="64"/>
      <c r="O40" s="69"/>
      <c r="P40" s="69"/>
      <c r="Q40" s="69"/>
      <c r="R40" s="42"/>
      <c r="S40" s="42"/>
      <c r="U40" s="42"/>
      <c r="V40" s="97"/>
      <c r="W40" s="61"/>
      <c r="Y40" s="42"/>
      <c r="Z40" s="91"/>
      <c r="AA40" s="91"/>
      <c r="AB40" s="111"/>
      <c r="AC40" s="111"/>
      <c r="AD40" s="111"/>
      <c r="AE40" s="111"/>
      <c r="AF40" s="111"/>
      <c r="AG40" s="111"/>
    </row>
    <row r="41" spans="1:33" ht="15" customHeight="1">
      <c r="A41" s="364"/>
      <c r="B41" s="49"/>
      <c r="C41" s="32"/>
      <c r="D41" s="41"/>
      <c r="E41" s="41"/>
      <c r="F41" s="41"/>
      <c r="G41" s="80"/>
      <c r="H41" s="61"/>
      <c r="I41" s="122"/>
      <c r="J41" s="123">
        <f>IF(I38="","-",IF(K38="","-",IF(M32*M47=0,"","-")))</f>
      </c>
      <c r="K41" s="122"/>
      <c r="L41" s="109"/>
      <c r="M41" s="40"/>
      <c r="N41" s="50"/>
      <c r="O41" s="69"/>
      <c r="P41" s="69"/>
      <c r="Q41" s="69"/>
      <c r="W41" s="40"/>
      <c r="Z41" s="91"/>
      <c r="AA41" s="91"/>
      <c r="AB41" s="111"/>
      <c r="AC41" s="111"/>
      <c r="AD41" s="111"/>
      <c r="AE41" s="111"/>
      <c r="AF41" s="111"/>
      <c r="AG41" s="111"/>
    </row>
    <row r="42" spans="1:33" ht="15" customHeight="1">
      <c r="A42" s="364"/>
      <c r="B42" s="49"/>
      <c r="C42" s="32"/>
      <c r="D42" s="41"/>
      <c r="E42" s="41"/>
      <c r="F42" s="41"/>
      <c r="G42" s="80"/>
      <c r="H42" s="61"/>
      <c r="I42" s="110"/>
      <c r="J42" s="110"/>
      <c r="K42" s="52"/>
      <c r="L42" s="109"/>
      <c r="M42" s="40"/>
      <c r="N42" s="50"/>
      <c r="O42" s="69"/>
      <c r="P42" s="69"/>
      <c r="Q42" s="69"/>
      <c r="W42" s="61"/>
      <c r="Z42" s="91"/>
      <c r="AA42" s="91"/>
      <c r="AB42" s="111"/>
      <c r="AC42" s="111"/>
      <c r="AD42" s="111"/>
      <c r="AE42" s="111"/>
      <c r="AF42" s="111"/>
      <c r="AG42" s="111"/>
    </row>
    <row r="43" spans="1:33" ht="15" customHeight="1">
      <c r="A43" s="364"/>
      <c r="B43" s="49"/>
      <c r="C43" s="32"/>
      <c r="D43" s="41"/>
      <c r="E43" s="41"/>
      <c r="F43" s="41"/>
      <c r="G43" s="80"/>
      <c r="H43" s="61"/>
      <c r="I43" s="61"/>
      <c r="J43" s="85"/>
      <c r="K43" s="51"/>
      <c r="L43" s="109"/>
      <c r="M43" s="53"/>
      <c r="N43" s="53"/>
      <c r="O43" s="80"/>
      <c r="P43" s="80"/>
      <c r="Q43" s="80"/>
      <c r="Z43" s="77"/>
      <c r="AA43" s="77"/>
      <c r="AB43" s="77"/>
      <c r="AC43" s="77"/>
      <c r="AD43" s="77"/>
      <c r="AE43" s="77"/>
      <c r="AF43" s="77"/>
      <c r="AG43" s="77"/>
    </row>
    <row r="44" spans="1:33" ht="15" customHeight="1">
      <c r="A44" s="364"/>
      <c r="B44" s="49"/>
      <c r="C44" s="32"/>
      <c r="D44" s="41"/>
      <c r="E44" s="41"/>
      <c r="F44" s="41"/>
      <c r="G44" s="80"/>
      <c r="H44" s="61"/>
      <c r="I44" s="61"/>
      <c r="J44" s="110"/>
      <c r="K44" s="52"/>
      <c r="L44" s="109"/>
      <c r="M44" s="53"/>
      <c r="N44" s="53"/>
      <c r="O44" s="80"/>
      <c r="P44" s="80"/>
      <c r="Q44" s="80"/>
      <c r="R44" s="34"/>
      <c r="Z44" s="77"/>
      <c r="AA44" s="77"/>
      <c r="AB44" s="77"/>
      <c r="AC44" s="77"/>
      <c r="AD44" s="77"/>
      <c r="AE44" s="77"/>
      <c r="AF44" s="77"/>
      <c r="AG44" s="77"/>
    </row>
    <row r="45" spans="4:33" ht="15" customHeight="1">
      <c r="D45" s="40"/>
      <c r="E45" s="40"/>
      <c r="F45" s="40"/>
      <c r="G45" s="80"/>
      <c r="H45" s="40"/>
      <c r="I45" s="40"/>
      <c r="J45" s="52"/>
      <c r="K45" s="52"/>
      <c r="L45" s="109"/>
      <c r="M45" s="53"/>
      <c r="N45" s="53"/>
      <c r="R45" s="34"/>
      <c r="Z45" s="77"/>
      <c r="AA45" s="77"/>
      <c r="AB45" s="77"/>
      <c r="AC45" s="77"/>
      <c r="AD45" s="77"/>
      <c r="AE45" s="77"/>
      <c r="AF45" s="77"/>
      <c r="AG45" s="77"/>
    </row>
    <row r="46" spans="4:33" ht="15" customHeight="1">
      <c r="D46" s="40"/>
      <c r="E46" s="40"/>
      <c r="F46" s="40"/>
      <c r="G46" s="80"/>
      <c r="H46" s="40"/>
      <c r="I46" s="40"/>
      <c r="J46" s="110"/>
      <c r="K46" s="52"/>
      <c r="L46" s="109"/>
      <c r="M46" s="34"/>
      <c r="N46" s="53"/>
      <c r="Z46" s="77"/>
      <c r="AA46" s="77"/>
      <c r="AB46" s="77"/>
      <c r="AC46" s="77"/>
      <c r="AD46" s="77"/>
      <c r="AE46" s="77"/>
      <c r="AF46" s="77"/>
      <c r="AG46" s="77"/>
    </row>
    <row r="47" spans="1:33" ht="15" customHeight="1" thickBot="1">
      <c r="A47" s="365">
        <v>7</v>
      </c>
      <c r="B47" s="45" t="str">
        <f>IF(A47="","",VLOOKUP(A47,'参加者リスト'!$K$2:$M$31,2))</f>
        <v>山本浩伸</v>
      </c>
      <c r="C47" s="114" t="str">
        <f>IF(A47="","",VLOOKUP(A47,'参加者リスト'!$K$2:$M$31,3))</f>
        <v>ＨＯＦＵ　ＣＩＴＹ</v>
      </c>
      <c r="D47" s="105"/>
      <c r="E47" s="105"/>
      <c r="F47" s="105"/>
      <c r="G47" s="105"/>
      <c r="H47" s="105"/>
      <c r="I47" s="105"/>
      <c r="J47" s="105"/>
      <c r="K47" s="105"/>
      <c r="L47" s="124"/>
      <c r="M47" s="142">
        <f>IF(I38="","",IF(I38&lt;K38,"1","0")+IF(I39&lt;K39,"1","0")+IF(I41&lt;K41,"1","0"))</f>
        <v>0</v>
      </c>
      <c r="N47" s="40"/>
      <c r="Z47" s="77"/>
      <c r="AA47" s="77"/>
      <c r="AB47" s="77"/>
      <c r="AC47" s="77"/>
      <c r="AD47" s="77"/>
      <c r="AE47" s="77"/>
      <c r="AF47" s="77"/>
      <c r="AG47" s="77"/>
    </row>
    <row r="48" spans="1:33" ht="15" customHeight="1" thickTop="1">
      <c r="A48" s="365">
        <f>A47+1</f>
        <v>8</v>
      </c>
      <c r="B48" s="45" t="str">
        <f>IF(A48="","",VLOOKUP(A48,'参加者リスト'!$K$2:$M$31,2))</f>
        <v>高實直輝</v>
      </c>
      <c r="C48" s="114" t="str">
        <f>IF(A48="","",VLOOKUP(A48,'参加者リスト'!$K$2:$M$31,3))</f>
        <v>ＨＯＦＵ　ＣＩＴＹ</v>
      </c>
      <c r="J48" s="84"/>
      <c r="K48" s="40"/>
      <c r="L48" s="80"/>
      <c r="M48" s="53"/>
      <c r="N48" s="56"/>
      <c r="Z48" s="77"/>
      <c r="AA48" s="77"/>
      <c r="AB48" s="77"/>
      <c r="AC48" s="77"/>
      <c r="AD48" s="77"/>
      <c r="AE48" s="77"/>
      <c r="AF48" s="77"/>
      <c r="AG48" s="77"/>
    </row>
    <row r="49" spans="10:33" ht="15" customHeight="1">
      <c r="J49" s="84"/>
      <c r="K49" s="51"/>
      <c r="L49" s="80"/>
      <c r="M49" s="40"/>
      <c r="N49" s="56"/>
      <c r="Z49" s="77"/>
      <c r="AA49" s="77"/>
      <c r="AB49" s="77"/>
      <c r="AC49" s="77"/>
      <c r="AD49" s="77"/>
      <c r="AE49" s="77"/>
      <c r="AF49" s="77"/>
      <c r="AG49" s="77"/>
    </row>
    <row r="50" spans="26:33" ht="15" customHeight="1">
      <c r="Z50" s="77"/>
      <c r="AA50" s="77"/>
      <c r="AB50" s="77"/>
      <c r="AC50" s="77"/>
      <c r="AD50" s="77"/>
      <c r="AE50" s="77"/>
      <c r="AF50" s="77"/>
      <c r="AG50" s="77"/>
    </row>
    <row r="51" spans="26:33" ht="15" customHeight="1">
      <c r="Z51" s="77"/>
      <c r="AA51" s="77"/>
      <c r="AB51" s="77"/>
      <c r="AC51" s="77"/>
      <c r="AD51" s="77"/>
      <c r="AE51" s="77"/>
      <c r="AF51" s="77"/>
      <c r="AG51" s="77"/>
    </row>
    <row r="52" spans="26:33" ht="15" customHeight="1">
      <c r="Z52" s="77"/>
      <c r="AA52" s="77"/>
      <c r="AB52" s="77"/>
      <c r="AC52" s="77"/>
      <c r="AD52" s="77"/>
      <c r="AE52" s="77"/>
      <c r="AF52" s="77"/>
      <c r="AG52" s="77"/>
    </row>
    <row r="53" spans="26:33" ht="7.5" customHeight="1">
      <c r="Z53" s="77"/>
      <c r="AA53" s="77"/>
      <c r="AB53" s="77"/>
      <c r="AC53" s="77"/>
      <c r="AD53" s="77"/>
      <c r="AE53" s="77"/>
      <c r="AF53" s="77"/>
      <c r="AG53" s="77"/>
    </row>
    <row r="54" spans="26:33" ht="7.5" customHeight="1">
      <c r="Z54" s="77"/>
      <c r="AA54" s="77"/>
      <c r="AB54" s="77"/>
      <c r="AC54" s="77"/>
      <c r="AD54" s="77"/>
      <c r="AE54" s="77"/>
      <c r="AF54" s="77"/>
      <c r="AG54" s="77"/>
    </row>
    <row r="55" spans="26:33" ht="7.5" customHeight="1">
      <c r="Z55" s="77"/>
      <c r="AA55" s="77"/>
      <c r="AB55" s="77"/>
      <c r="AC55" s="77"/>
      <c r="AD55" s="77"/>
      <c r="AE55" s="77"/>
      <c r="AF55" s="77"/>
      <c r="AG55" s="77"/>
    </row>
    <row r="56" spans="26:33" ht="7.5" customHeight="1">
      <c r="Z56" s="77"/>
      <c r="AA56" s="77"/>
      <c r="AB56" s="77"/>
      <c r="AC56" s="77"/>
      <c r="AD56" s="77"/>
      <c r="AE56" s="77"/>
      <c r="AF56" s="77"/>
      <c r="AG56" s="77"/>
    </row>
    <row r="57" spans="26:33" ht="7.5" customHeight="1">
      <c r="Z57" s="77"/>
      <c r="AA57" s="77"/>
      <c r="AB57" s="77"/>
      <c r="AC57" s="77"/>
      <c r="AD57" s="77"/>
      <c r="AE57" s="77"/>
      <c r="AF57" s="77"/>
      <c r="AG57" s="77"/>
    </row>
    <row r="58" spans="26:33" ht="7.5" customHeight="1">
      <c r="Z58" s="77"/>
      <c r="AA58" s="77"/>
      <c r="AB58" s="77"/>
      <c r="AC58" s="77"/>
      <c r="AD58" s="77"/>
      <c r="AE58" s="77"/>
      <c r="AF58" s="77"/>
      <c r="AG58" s="77"/>
    </row>
    <row r="59" spans="26:33" ht="7.5" customHeight="1">
      <c r="Z59" s="77"/>
      <c r="AA59" s="77"/>
      <c r="AB59" s="77"/>
      <c r="AC59" s="77"/>
      <c r="AD59" s="77"/>
      <c r="AE59" s="77"/>
      <c r="AF59" s="77"/>
      <c r="AG59" s="77"/>
    </row>
    <row r="60" ht="7.5" customHeight="1"/>
    <row r="61" ht="7.5" customHeight="1"/>
    <row r="62" ht="7.5" customHeight="1"/>
  </sheetData>
  <mergeCells count="11">
    <mergeCell ref="E11:G15"/>
    <mergeCell ref="N24:P28"/>
    <mergeCell ref="I13:I14"/>
    <mergeCell ref="J13:J14"/>
    <mergeCell ref="K13:K14"/>
    <mergeCell ref="S26:S27"/>
    <mergeCell ref="T26:T27"/>
    <mergeCell ref="U26:U27"/>
    <mergeCell ref="I39:I40"/>
    <mergeCell ref="J39:J40"/>
    <mergeCell ref="K39:K40"/>
  </mergeCells>
  <conditionalFormatting sqref="N48:N49 H37:H44 W42 M35:N38 N33:N34 M32:M34 H24:H31 N22:N23 H18 M6:M7 R8:R9 H9:H16 W1 S1 N5 M1:O1 F1:H1">
    <cfRule type="cellIs" priority="1" dxfId="3" operator="equal" stopIfTrue="1">
      <formula>2</formula>
    </cfRule>
  </conditionalFormatting>
  <conditionalFormatting sqref="D47:K47">
    <cfRule type="cellIs" priority="2" dxfId="4" operator="equal" stopIfTrue="1">
      <formula>$M$47=2</formula>
    </cfRule>
  </conditionalFormatting>
  <conditionalFormatting sqref="L47">
    <cfRule type="cellIs" priority="3" dxfId="5" operator="equal" stopIfTrue="1">
      <formula>$M$47=2</formula>
    </cfRule>
  </conditionalFormatting>
  <conditionalFormatting sqref="L40:L46">
    <cfRule type="cellIs" priority="4" dxfId="6" operator="equal" stopIfTrue="1">
      <formula>$M$47=2</formula>
    </cfRule>
  </conditionalFormatting>
  <conditionalFormatting sqref="M39:U39">
    <cfRule type="expression" priority="5" dxfId="4" stopIfTrue="1">
      <formula>$M$32=$M$47</formula>
    </cfRule>
  </conditionalFormatting>
  <conditionalFormatting sqref="D32:K32">
    <cfRule type="cellIs" priority="6" dxfId="7" operator="equal" stopIfTrue="1">
      <formula>$M$32=2</formula>
    </cfRule>
  </conditionalFormatting>
  <conditionalFormatting sqref="L32">
    <cfRule type="cellIs" priority="7" dxfId="8" operator="equal" stopIfTrue="1">
      <formula>$M$32=2</formula>
    </cfRule>
  </conditionalFormatting>
  <conditionalFormatting sqref="L33:L39">
    <cfRule type="cellIs" priority="8" dxfId="6" operator="equal" stopIfTrue="1">
      <formula>$M$32=2</formula>
    </cfRule>
  </conditionalFormatting>
  <conditionalFormatting sqref="M13:T13">
    <cfRule type="expression" priority="9" dxfId="4" stopIfTrue="1">
      <formula>$M$6=$M$20</formula>
    </cfRule>
  </conditionalFormatting>
  <conditionalFormatting sqref="V15:V26">
    <cfRule type="cellIs" priority="10" dxfId="6" operator="equal" stopIfTrue="1">
      <formula>$W$14=2</formula>
    </cfRule>
  </conditionalFormatting>
  <conditionalFormatting sqref="D6:K6">
    <cfRule type="cellIs" priority="11" dxfId="7" operator="equal" stopIfTrue="1">
      <formula>$M$6=2</formula>
    </cfRule>
  </conditionalFormatting>
  <conditionalFormatting sqref="L6">
    <cfRule type="cellIs" priority="12" dxfId="8" operator="equal" stopIfTrue="1">
      <formula>$M$6=2</formula>
    </cfRule>
  </conditionalFormatting>
  <conditionalFormatting sqref="L7:L13">
    <cfRule type="cellIs" priority="13" dxfId="6" operator="equal" stopIfTrue="1">
      <formula>$M$6=2</formula>
    </cfRule>
  </conditionalFormatting>
  <conditionalFormatting sqref="D21:K21">
    <cfRule type="cellIs" priority="14" dxfId="4" operator="equal" stopIfTrue="1">
      <formula>$M$21=2</formula>
    </cfRule>
  </conditionalFormatting>
  <conditionalFormatting sqref="L14:L21">
    <cfRule type="cellIs" priority="15" dxfId="6" operator="equal" stopIfTrue="1">
      <formula>$M$21=2</formula>
    </cfRule>
  </conditionalFormatting>
  <conditionalFormatting sqref="L22">
    <cfRule type="cellIs" priority="16" dxfId="7" operator="equal" stopIfTrue="1">
      <formula>$M$21=2</formula>
    </cfRule>
  </conditionalFormatting>
  <conditionalFormatting sqref="M14:U14">
    <cfRule type="expression" priority="17" dxfId="7" stopIfTrue="1">
      <formula>$M$21=$M$6</formula>
    </cfRule>
  </conditionalFormatting>
  <conditionalFormatting sqref="U13:V13">
    <cfRule type="expression" priority="18" dxfId="4" stopIfTrue="1">
      <formula>$M$6=$M$21</formula>
    </cfRule>
  </conditionalFormatting>
  <conditionalFormatting sqref="W14">
    <cfRule type="cellIs" priority="19" dxfId="9" operator="notEqual" stopIfTrue="1">
      <formula>$W$14=2</formula>
    </cfRule>
  </conditionalFormatting>
  <conditionalFormatting sqref="V27:V39">
    <cfRule type="cellIs" priority="20" dxfId="6" operator="equal" stopIfTrue="1">
      <formula>$W$39=2</formula>
    </cfRule>
  </conditionalFormatting>
  <conditionalFormatting sqref="V40">
    <cfRule type="expression" priority="21" dxfId="7" stopIfTrue="1">
      <formula>$M$32=$M$47</formula>
    </cfRule>
  </conditionalFormatting>
  <conditionalFormatting sqref="W26:Y26">
    <cfRule type="expression" priority="22" dxfId="4" stopIfTrue="1">
      <formula>$W$14=$W$39</formula>
    </cfRule>
  </conditionalFormatting>
  <conditionalFormatting sqref="V14">
    <cfRule type="expression" priority="23" dxfId="8" stopIfTrue="1">
      <formula>$M$6=$M$21</formula>
    </cfRule>
    <cfRule type="expression" priority="24" dxfId="6" stopIfTrue="1">
      <formula>$W$14&gt;2</formula>
    </cfRule>
    <cfRule type="cellIs" priority="25" dxfId="6" operator="equal" stopIfTrue="1">
      <formula>$W$14=2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AQ51"/>
  <sheetViews>
    <sheetView workbookViewId="0" topLeftCell="A36">
      <selection activeCell="I7" sqref="I7"/>
    </sheetView>
  </sheetViews>
  <sheetFormatPr defaultColWidth="9.00390625" defaultRowHeight="13.5"/>
  <cols>
    <col min="1" max="1" width="3.25390625" style="93" bestFit="1" customWidth="1"/>
    <col min="2" max="2" width="11.50390625" style="39" customWidth="1"/>
    <col min="3" max="3" width="12.50390625" style="38" customWidth="1"/>
    <col min="4" max="6" width="2.625" style="37" customWidth="1"/>
    <col min="7" max="7" width="2.625" style="79" customWidth="1"/>
    <col min="8" max="8" width="2.625" style="37" customWidth="1"/>
    <col min="9" max="9" width="2.625" style="79" customWidth="1"/>
    <col min="10" max="14" width="2.625" style="37" customWidth="1"/>
    <col min="15" max="15" width="2.625" style="79" customWidth="1"/>
    <col min="16" max="17" width="2.625" style="37" customWidth="1"/>
    <col min="18" max="19" width="2.625" style="79" customWidth="1"/>
    <col min="20" max="21" width="2.625" style="37" customWidth="1"/>
    <col min="22" max="22" width="2.625" style="79" customWidth="1"/>
    <col min="23" max="25" width="2.625" style="37" customWidth="1"/>
    <col min="26" max="27" width="2.625" style="73" customWidth="1"/>
    <col min="28" max="36" width="2.625" style="74" customWidth="1"/>
    <col min="37" max="39" width="2.625" style="34" customWidth="1"/>
    <col min="40" max="16384" width="9.00390625" style="34" customWidth="1"/>
  </cols>
  <sheetData>
    <row r="1" spans="1:43" ht="21">
      <c r="A1" s="93">
        <v>5</v>
      </c>
      <c r="B1" s="35" t="s">
        <v>6</v>
      </c>
      <c r="C1" s="36"/>
      <c r="AA1" s="75"/>
      <c r="AB1" s="111"/>
      <c r="AC1" s="111"/>
      <c r="AD1" s="111"/>
      <c r="AE1" s="111"/>
      <c r="AF1" s="111"/>
      <c r="AG1" s="111"/>
      <c r="AH1" s="111"/>
      <c r="AI1" s="111"/>
      <c r="AJ1" s="111"/>
      <c r="AK1" s="43"/>
      <c r="AL1" s="43"/>
      <c r="AM1" s="43"/>
      <c r="AN1" s="43"/>
      <c r="AO1" s="43"/>
      <c r="AP1" s="43"/>
      <c r="AQ1" s="43"/>
    </row>
    <row r="2" spans="2:43" ht="15" customHeight="1">
      <c r="B2" s="35"/>
      <c r="AA2" s="75"/>
      <c r="AB2" s="111"/>
      <c r="AC2" s="111"/>
      <c r="AD2" s="111"/>
      <c r="AE2" s="111"/>
      <c r="AF2" s="111"/>
      <c r="AG2" s="111"/>
      <c r="AH2" s="111"/>
      <c r="AI2" s="111"/>
      <c r="AJ2" s="111"/>
      <c r="AK2" s="43"/>
      <c r="AL2" s="43"/>
      <c r="AM2" s="43"/>
      <c r="AN2" s="43"/>
      <c r="AO2" s="43"/>
      <c r="AP2" s="43"/>
      <c r="AQ2" s="43"/>
    </row>
    <row r="3" spans="2:43" ht="15" customHeight="1">
      <c r="B3" s="35"/>
      <c r="AA3" s="75"/>
      <c r="AB3" s="111"/>
      <c r="AC3" s="111"/>
      <c r="AD3" s="111"/>
      <c r="AE3" s="111"/>
      <c r="AF3" s="111"/>
      <c r="AG3" s="111"/>
      <c r="AH3" s="111"/>
      <c r="AI3" s="111"/>
      <c r="AJ3" s="111"/>
      <c r="AK3" s="43"/>
      <c r="AL3" s="43"/>
      <c r="AM3" s="43"/>
      <c r="AN3" s="43"/>
      <c r="AO3" s="43"/>
      <c r="AP3" s="43"/>
      <c r="AQ3" s="43"/>
    </row>
    <row r="4" spans="4:43" ht="15" customHeight="1">
      <c r="D4" s="40"/>
      <c r="E4" s="40"/>
      <c r="F4" s="40"/>
      <c r="G4" s="80"/>
      <c r="H4" s="40"/>
      <c r="I4" s="80"/>
      <c r="J4" s="40"/>
      <c r="K4" s="40"/>
      <c r="L4" s="40"/>
      <c r="M4" s="40"/>
      <c r="N4" s="40"/>
      <c r="O4" s="80"/>
      <c r="P4" s="40"/>
      <c r="Q4" s="40"/>
      <c r="R4" s="80"/>
      <c r="S4" s="80"/>
      <c r="T4" s="40"/>
      <c r="U4" s="40"/>
      <c r="V4" s="80"/>
      <c r="W4" s="40"/>
      <c r="X4" s="40"/>
      <c r="Y4" s="40"/>
      <c r="AA4" s="75"/>
      <c r="AB4" s="111"/>
      <c r="AC4" s="111"/>
      <c r="AD4" s="111"/>
      <c r="AE4" s="111"/>
      <c r="AF4" s="111"/>
      <c r="AG4" s="111"/>
      <c r="AH4" s="111"/>
      <c r="AI4" s="111"/>
      <c r="AJ4" s="111"/>
      <c r="AK4" s="43"/>
      <c r="AL4" s="43"/>
      <c r="AM4" s="43"/>
      <c r="AN4" s="43"/>
      <c r="AO4" s="43"/>
      <c r="AP4" s="43"/>
      <c r="AQ4" s="43"/>
    </row>
    <row r="5" spans="1:43" ht="15" customHeight="1" thickBot="1">
      <c r="A5" s="365">
        <v>7</v>
      </c>
      <c r="B5" s="45" t="str">
        <f>IF(A5="","",VLOOKUP(A5,'参加者リスト'!$F$36:$H$80,2))</f>
        <v>内田郁子</v>
      </c>
      <c r="C5" s="114" t="str">
        <f>IF(A5="","",VLOOKUP(A5,'参加者リスト'!$F$36:$H$80,3))</f>
        <v>ハッピーレディース</v>
      </c>
      <c r="D5" s="56"/>
      <c r="E5" s="56"/>
      <c r="F5" s="56"/>
      <c r="G5" s="80"/>
      <c r="H5" s="56"/>
      <c r="I5" s="83"/>
      <c r="J5" s="56"/>
      <c r="K5" s="56"/>
      <c r="L5" s="56"/>
      <c r="M5" s="56"/>
      <c r="N5" s="52"/>
      <c r="O5" s="66"/>
      <c r="P5" s="53"/>
      <c r="Q5" s="40"/>
      <c r="R5" s="80"/>
      <c r="S5" s="80"/>
      <c r="T5" s="34"/>
      <c r="U5" s="40"/>
      <c r="V5" s="80"/>
      <c r="W5" s="54"/>
      <c r="X5" s="34"/>
      <c r="Y5" s="40"/>
      <c r="Z5" s="75"/>
      <c r="AA5" s="75"/>
      <c r="AB5" s="111"/>
      <c r="AC5" s="111"/>
      <c r="AD5" s="111"/>
      <c r="AE5" s="111"/>
      <c r="AF5" s="111"/>
      <c r="AG5" s="111"/>
      <c r="AH5" s="111"/>
      <c r="AI5" s="111"/>
      <c r="AJ5" s="111"/>
      <c r="AK5" s="43"/>
      <c r="AL5" s="43"/>
      <c r="AM5" s="43"/>
      <c r="AN5" s="43"/>
      <c r="AO5" s="43"/>
      <c r="AP5" s="43"/>
      <c r="AQ5" s="43"/>
    </row>
    <row r="6" spans="1:43" ht="15" customHeight="1" thickTop="1">
      <c r="A6" s="365">
        <f>A5+1</f>
        <v>8</v>
      </c>
      <c r="B6" s="45" t="str">
        <f>IF(A6="","",VLOOKUP(A6,'参加者リスト'!$F$36:$H$80,2))</f>
        <v>倉重晴美</v>
      </c>
      <c r="C6" s="114" t="str">
        <f>IF(A6="","",VLOOKUP(A6,'参加者リスト'!$F$36:$H$80,3))</f>
        <v>ハッピーレディース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99"/>
      <c r="O6" s="118"/>
      <c r="P6" s="141">
        <f>IF(L11="","",IF(L11&gt;N11,"1","0")+IF(L12&gt;N12,"1","0")+IF(L14&gt;N14,"1","0"))</f>
        <v>0</v>
      </c>
      <c r="Q6" s="40"/>
      <c r="R6" s="80"/>
      <c r="S6" s="80"/>
      <c r="T6" s="40"/>
      <c r="U6" s="40"/>
      <c r="V6" s="80"/>
      <c r="W6" s="54"/>
      <c r="X6" s="40"/>
      <c r="Y6" s="40"/>
      <c r="Z6" s="75"/>
      <c r="AA6" s="75"/>
      <c r="AB6" s="111"/>
      <c r="AC6" s="111"/>
      <c r="AD6" s="111"/>
      <c r="AE6" s="111"/>
      <c r="AF6" s="111"/>
      <c r="AG6" s="111"/>
      <c r="AH6" s="111"/>
      <c r="AI6" s="111"/>
      <c r="AJ6" s="111"/>
      <c r="AK6" s="43"/>
      <c r="AL6" s="43"/>
      <c r="AM6" s="43"/>
      <c r="AN6" s="43"/>
      <c r="AO6" s="43"/>
      <c r="AP6" s="43"/>
      <c r="AQ6" s="43"/>
    </row>
    <row r="7" spans="2:43" ht="15" customHeight="1">
      <c r="B7" s="34"/>
      <c r="C7" s="34"/>
      <c r="D7" s="40"/>
      <c r="E7" s="40"/>
      <c r="F7" s="40"/>
      <c r="G7" s="52"/>
      <c r="H7" s="52"/>
      <c r="I7" s="52"/>
      <c r="J7" s="40"/>
      <c r="K7" s="40"/>
      <c r="L7" s="40"/>
      <c r="M7" s="40"/>
      <c r="N7" s="52"/>
      <c r="O7" s="115"/>
      <c r="P7" s="120"/>
      <c r="Q7" s="40"/>
      <c r="R7" s="80"/>
      <c r="S7" s="80"/>
      <c r="T7" s="40"/>
      <c r="U7" s="40"/>
      <c r="V7" s="80"/>
      <c r="W7" s="54"/>
      <c r="X7" s="40"/>
      <c r="Y7" s="40"/>
      <c r="Z7" s="75"/>
      <c r="AA7" s="75"/>
      <c r="AB7" s="111"/>
      <c r="AC7" s="111"/>
      <c r="AD7" s="111"/>
      <c r="AE7" s="111"/>
      <c r="AF7" s="111"/>
      <c r="AG7" s="111"/>
      <c r="AH7" s="111"/>
      <c r="AI7" s="111"/>
      <c r="AJ7" s="111"/>
      <c r="AK7" s="43"/>
      <c r="AL7" s="43"/>
      <c r="AM7" s="43"/>
      <c r="AN7" s="43"/>
      <c r="AO7" s="43"/>
      <c r="AP7" s="43"/>
      <c r="AQ7" s="43"/>
    </row>
    <row r="8" spans="1:43" ht="15" customHeight="1">
      <c r="A8" s="364"/>
      <c r="B8" s="49"/>
      <c r="C8" s="70"/>
      <c r="D8" s="41"/>
      <c r="E8" s="41"/>
      <c r="F8" s="41"/>
      <c r="G8" s="82"/>
      <c r="H8" s="41"/>
      <c r="I8" s="80"/>
      <c r="J8" s="61"/>
      <c r="K8" s="61"/>
      <c r="L8" s="61"/>
      <c r="M8" s="61"/>
      <c r="N8" s="51"/>
      <c r="O8" s="115"/>
      <c r="P8" s="59"/>
      <c r="Q8" s="59"/>
      <c r="R8" s="52"/>
      <c r="S8" s="67"/>
      <c r="U8" s="52"/>
      <c r="V8" s="52"/>
      <c r="W8" s="53"/>
      <c r="X8" s="50"/>
      <c r="Y8" s="50"/>
      <c r="AA8" s="75"/>
      <c r="AB8" s="111"/>
      <c r="AC8" s="111"/>
      <c r="AD8" s="111"/>
      <c r="AE8" s="111"/>
      <c r="AF8" s="111"/>
      <c r="AG8" s="111"/>
      <c r="AH8" s="111"/>
      <c r="AI8" s="111"/>
      <c r="AJ8" s="111"/>
      <c r="AK8" s="43"/>
      <c r="AL8" s="43"/>
      <c r="AM8" s="43"/>
      <c r="AN8" s="43"/>
      <c r="AO8" s="43"/>
      <c r="AP8" s="43"/>
      <c r="AQ8" s="43"/>
    </row>
    <row r="9" spans="1:43" ht="15" customHeight="1">
      <c r="A9" s="364"/>
      <c r="B9" s="49"/>
      <c r="C9" s="32"/>
      <c r="D9" s="41"/>
      <c r="E9" s="41"/>
      <c r="F9" s="41"/>
      <c r="G9" s="82"/>
      <c r="H9" s="41"/>
      <c r="I9" s="80"/>
      <c r="J9" s="61"/>
      <c r="K9" s="61"/>
      <c r="L9" s="61"/>
      <c r="M9" s="61"/>
      <c r="N9" s="51"/>
      <c r="O9" s="115"/>
      <c r="P9" s="59"/>
      <c r="Q9" s="59"/>
      <c r="R9" s="52"/>
      <c r="S9" s="67"/>
      <c r="U9" s="52"/>
      <c r="V9" s="52"/>
      <c r="W9" s="53"/>
      <c r="X9" s="50"/>
      <c r="Y9" s="50"/>
      <c r="AA9" s="75"/>
      <c r="AB9" s="111"/>
      <c r="AC9" s="75"/>
      <c r="AD9" s="75"/>
      <c r="AE9" s="111"/>
      <c r="AF9" s="111"/>
      <c r="AG9" s="111"/>
      <c r="AH9" s="111"/>
      <c r="AI9" s="111"/>
      <c r="AJ9" s="111"/>
      <c r="AK9" s="43"/>
      <c r="AL9" s="43"/>
      <c r="AM9" s="43"/>
      <c r="AN9" s="43"/>
      <c r="AO9" s="43"/>
      <c r="AP9" s="43"/>
      <c r="AQ9" s="43"/>
    </row>
    <row r="10" spans="1:43" ht="15" customHeight="1">
      <c r="A10" s="364"/>
      <c r="B10" s="49"/>
      <c r="C10" s="32"/>
      <c r="D10" s="34"/>
      <c r="E10" s="34"/>
      <c r="F10" s="34"/>
      <c r="G10" s="81"/>
      <c r="H10" s="43"/>
      <c r="J10" s="61"/>
      <c r="K10" s="61"/>
      <c r="L10" s="61"/>
      <c r="M10" s="61"/>
      <c r="N10" s="52"/>
      <c r="O10" s="115"/>
      <c r="P10" s="59"/>
      <c r="Q10" s="59"/>
      <c r="R10" s="69"/>
      <c r="S10" s="69"/>
      <c r="U10" s="52"/>
      <c r="V10" s="52"/>
      <c r="W10" s="53"/>
      <c r="X10" s="50"/>
      <c r="Y10" s="50"/>
      <c r="AA10" s="75"/>
      <c r="AB10" s="111"/>
      <c r="AC10" s="91"/>
      <c r="AD10" s="91"/>
      <c r="AE10" s="111"/>
      <c r="AF10" s="111"/>
      <c r="AG10" s="111"/>
      <c r="AH10" s="111"/>
      <c r="AI10" s="111"/>
      <c r="AJ10" s="111"/>
      <c r="AK10" s="43"/>
      <c r="AL10" s="43"/>
      <c r="AM10" s="43"/>
      <c r="AN10" s="43"/>
      <c r="AO10" s="43"/>
      <c r="AP10" s="43"/>
      <c r="AQ10" s="43"/>
    </row>
    <row r="11" spans="1:43" ht="15" customHeight="1">
      <c r="A11" s="364"/>
      <c r="B11" s="49"/>
      <c r="C11" s="32"/>
      <c r="D11" s="34"/>
      <c r="E11" s="34"/>
      <c r="F11" s="34"/>
      <c r="G11" s="81"/>
      <c r="H11" s="43"/>
      <c r="J11" s="61"/>
      <c r="K11" s="61"/>
      <c r="L11" s="122">
        <v>17</v>
      </c>
      <c r="M11" s="52" t="s">
        <v>65</v>
      </c>
      <c r="N11" s="122">
        <v>21</v>
      </c>
      <c r="O11" s="115"/>
      <c r="P11" s="62"/>
      <c r="Q11" s="62"/>
      <c r="R11" s="69"/>
      <c r="S11" s="69"/>
      <c r="U11" s="52"/>
      <c r="V11" s="66"/>
      <c r="W11" s="68"/>
      <c r="X11" s="40"/>
      <c r="Y11" s="40"/>
      <c r="AA11" s="75"/>
      <c r="AB11" s="111"/>
      <c r="AC11" s="91"/>
      <c r="AD11" s="91"/>
      <c r="AE11" s="111"/>
      <c r="AF11" s="111"/>
      <c r="AG11" s="111"/>
      <c r="AH11" s="111"/>
      <c r="AI11" s="111"/>
      <c r="AJ11" s="111"/>
      <c r="AK11" s="43"/>
      <c r="AL11" s="43"/>
      <c r="AM11" s="43"/>
      <c r="AN11" s="43"/>
      <c r="AO11" s="43"/>
      <c r="AP11" s="43"/>
      <c r="AQ11" s="43"/>
    </row>
    <row r="12" spans="1:43" ht="15" customHeight="1" thickBot="1">
      <c r="A12" s="364"/>
      <c r="B12" s="49"/>
      <c r="C12" s="32"/>
      <c r="D12" s="34"/>
      <c r="E12" s="34"/>
      <c r="F12" s="34"/>
      <c r="G12" s="81"/>
      <c r="H12" s="43"/>
      <c r="J12" s="61"/>
      <c r="K12" s="61"/>
      <c r="L12" s="304">
        <v>19</v>
      </c>
      <c r="M12" s="257" t="s">
        <v>65</v>
      </c>
      <c r="N12" s="304">
        <v>21</v>
      </c>
      <c r="O12" s="115"/>
      <c r="P12" s="62"/>
      <c r="Q12" s="62"/>
      <c r="R12" s="69"/>
      <c r="S12" s="69"/>
      <c r="T12" s="50"/>
      <c r="U12" s="52"/>
      <c r="V12" s="113"/>
      <c r="W12" s="53"/>
      <c r="X12" s="40"/>
      <c r="Y12" s="40"/>
      <c r="AA12" s="75"/>
      <c r="AB12" s="111"/>
      <c r="AC12" s="91"/>
      <c r="AD12" s="91"/>
      <c r="AE12" s="111"/>
      <c r="AF12" s="111"/>
      <c r="AG12" s="111"/>
      <c r="AH12" s="111"/>
      <c r="AI12" s="111"/>
      <c r="AJ12" s="111"/>
      <c r="AK12" s="43"/>
      <c r="AL12" s="43"/>
      <c r="AM12" s="43"/>
      <c r="AN12" s="43"/>
      <c r="AO12" s="43"/>
      <c r="AP12" s="43"/>
      <c r="AQ12" s="43"/>
    </row>
    <row r="13" spans="1:43" ht="15" customHeight="1" thickTop="1">
      <c r="A13" s="364"/>
      <c r="B13" s="49"/>
      <c r="C13" s="32"/>
      <c r="D13" s="41"/>
      <c r="E13" s="41"/>
      <c r="F13" s="41"/>
      <c r="G13" s="82"/>
      <c r="H13" s="41"/>
      <c r="I13" s="80"/>
      <c r="J13" s="61"/>
      <c r="K13" s="61"/>
      <c r="L13" s="307"/>
      <c r="M13" s="307"/>
      <c r="N13" s="307"/>
      <c r="O13" s="129"/>
      <c r="P13" s="101"/>
      <c r="Q13" s="101"/>
      <c r="R13" s="101"/>
      <c r="S13" s="101"/>
      <c r="T13" s="101"/>
      <c r="U13" s="101"/>
      <c r="V13" s="130"/>
      <c r="W13" s="145">
        <f>IF(S27="","",IF(S27&gt;U27,"1","0")+IF(S28&gt;U28,"1","0")+IF(S30&gt;U30,"1","0"))</f>
        <v>0</v>
      </c>
      <c r="X13" s="40"/>
      <c r="Y13" s="40"/>
      <c r="AA13" s="75"/>
      <c r="AB13" s="111"/>
      <c r="AC13" s="91"/>
      <c r="AD13" s="91"/>
      <c r="AE13" s="111"/>
      <c r="AF13" s="111"/>
      <c r="AG13" s="111"/>
      <c r="AH13" s="111"/>
      <c r="AI13" s="111"/>
      <c r="AJ13" s="111"/>
      <c r="AK13" s="43"/>
      <c r="AL13" s="43"/>
      <c r="AM13" s="43"/>
      <c r="AN13" s="43"/>
      <c r="AO13" s="43"/>
      <c r="AP13" s="43"/>
      <c r="AQ13" s="43"/>
    </row>
    <row r="14" spans="2:43" ht="15" customHeight="1">
      <c r="B14" s="34"/>
      <c r="C14" s="34"/>
      <c r="D14" s="56"/>
      <c r="E14" s="56"/>
      <c r="F14" s="56"/>
      <c r="G14" s="80"/>
      <c r="H14" s="56"/>
      <c r="I14" s="83"/>
      <c r="J14" s="56"/>
      <c r="K14" s="56"/>
      <c r="L14" s="122"/>
      <c r="M14" s="123">
        <f>IF(L11="","-",IF(N11="","-",IF(P6*P19=0,"","-")))</f>
      </c>
      <c r="N14" s="122"/>
      <c r="O14" s="129"/>
      <c r="P14" s="62"/>
      <c r="Q14" s="62"/>
      <c r="R14" s="69"/>
      <c r="S14" s="69"/>
      <c r="T14" s="50"/>
      <c r="U14" s="52"/>
      <c r="V14" s="115"/>
      <c r="W14" s="68"/>
      <c r="X14" s="40"/>
      <c r="Y14" s="40"/>
      <c r="AA14" s="75"/>
      <c r="AB14" s="111"/>
      <c r="AC14" s="91"/>
      <c r="AD14" s="91"/>
      <c r="AE14" s="111"/>
      <c r="AF14" s="111"/>
      <c r="AG14" s="111"/>
      <c r="AH14" s="111"/>
      <c r="AI14" s="111"/>
      <c r="AJ14" s="111"/>
      <c r="AK14" s="43"/>
      <c r="AL14" s="43"/>
      <c r="AM14" s="43"/>
      <c r="AN14" s="43"/>
      <c r="AO14" s="43"/>
      <c r="AP14" s="43"/>
      <c r="AQ14" s="43"/>
    </row>
    <row r="15" spans="1:43" ht="15" customHeight="1" thickBot="1">
      <c r="A15" s="365">
        <v>9</v>
      </c>
      <c r="B15" s="45" t="str">
        <f>IF(A15="","",VLOOKUP(A15,'参加者リスト'!$F$36:$H$80,2))</f>
        <v>高木晶子</v>
      </c>
      <c r="C15" s="114" t="str">
        <f>IF(A15="","",VLOOKUP(A15,'参加者リスト'!$F$36:$H$80,3))</f>
        <v>周東レディース</v>
      </c>
      <c r="D15" s="40"/>
      <c r="E15" s="40"/>
      <c r="F15" s="40"/>
      <c r="G15" s="52"/>
      <c r="H15" s="52"/>
      <c r="I15" s="52"/>
      <c r="J15" s="56"/>
      <c r="K15" s="56"/>
      <c r="L15" s="56"/>
      <c r="M15" s="56"/>
      <c r="N15" s="51"/>
      <c r="O15" s="129"/>
      <c r="P15" s="69"/>
      <c r="Q15" s="69"/>
      <c r="R15" s="62"/>
      <c r="S15" s="80"/>
      <c r="T15" s="50"/>
      <c r="U15" s="52"/>
      <c r="V15" s="115"/>
      <c r="W15" s="68"/>
      <c r="X15" s="40"/>
      <c r="Y15" s="40"/>
      <c r="AA15" s="75"/>
      <c r="AB15" s="111"/>
      <c r="AC15" s="111"/>
      <c r="AD15" s="111"/>
      <c r="AE15" s="111"/>
      <c r="AF15" s="111"/>
      <c r="AG15" s="111"/>
      <c r="AH15" s="111"/>
      <c r="AI15" s="111"/>
      <c r="AJ15" s="111"/>
      <c r="AK15" s="43"/>
      <c r="AL15" s="43"/>
      <c r="AM15" s="43"/>
      <c r="AN15" s="43"/>
      <c r="AO15" s="43"/>
      <c r="AP15" s="43"/>
      <c r="AQ15" s="43"/>
    </row>
    <row r="16" spans="1:43" ht="15" customHeight="1" thickTop="1">
      <c r="A16" s="365">
        <f>A15+1</f>
        <v>10</v>
      </c>
      <c r="B16" s="45" t="str">
        <f>IF(A16="","",VLOOKUP(A16,'参加者リスト'!$F$36:$H$80,2))</f>
        <v>坂本知佐子</v>
      </c>
      <c r="C16" s="114" t="str">
        <f>IF(A16="","",VLOOKUP(A16,'参加者リスト'!$F$36:$H$80,3))</f>
        <v>周東レディース</v>
      </c>
      <c r="D16" s="97"/>
      <c r="E16" s="97"/>
      <c r="F16" s="97"/>
      <c r="G16" s="97"/>
      <c r="H16" s="97"/>
      <c r="I16" s="106"/>
      <c r="J16" s="141">
        <f>IF(F18="","",IF(F18&gt;H18,"1","0")+IF(F19&gt;H19,"1","0")+IF(F21&gt;H21,"1","0"))</f>
        <v>0</v>
      </c>
      <c r="K16" s="61"/>
      <c r="L16" s="61"/>
      <c r="M16" s="61"/>
      <c r="N16" s="51"/>
      <c r="O16" s="129"/>
      <c r="P16" s="62"/>
      <c r="Q16" s="62"/>
      <c r="R16" s="62"/>
      <c r="S16" s="80"/>
      <c r="T16" s="50"/>
      <c r="U16" s="52"/>
      <c r="V16" s="115"/>
      <c r="W16" s="68"/>
      <c r="X16" s="40"/>
      <c r="Y16" s="40"/>
      <c r="Z16" s="75"/>
      <c r="AA16" s="75"/>
      <c r="AB16" s="111"/>
      <c r="AC16" s="111"/>
      <c r="AD16" s="111"/>
      <c r="AE16" s="111"/>
      <c r="AF16" s="111"/>
      <c r="AG16" s="111"/>
      <c r="AH16" s="111"/>
      <c r="AI16" s="111"/>
      <c r="AJ16" s="111"/>
      <c r="AK16" s="43"/>
      <c r="AL16" s="43"/>
      <c r="AM16" s="43"/>
      <c r="AN16" s="43"/>
      <c r="AO16" s="43"/>
      <c r="AP16" s="43"/>
      <c r="AQ16" s="43"/>
    </row>
    <row r="17" spans="1:43" ht="15" customHeight="1">
      <c r="A17" s="365"/>
      <c r="B17" s="45"/>
      <c r="C17" s="55"/>
      <c r="D17" s="40"/>
      <c r="E17" s="40"/>
      <c r="F17" s="40"/>
      <c r="G17" s="52"/>
      <c r="H17" s="52"/>
      <c r="I17" s="109"/>
      <c r="J17" s="61"/>
      <c r="K17" s="61"/>
      <c r="L17" s="61"/>
      <c r="M17" s="61"/>
      <c r="N17" s="51"/>
      <c r="O17" s="129"/>
      <c r="P17" s="62"/>
      <c r="Q17" s="62"/>
      <c r="R17" s="62"/>
      <c r="S17" s="80"/>
      <c r="T17" s="50"/>
      <c r="U17" s="52"/>
      <c r="V17" s="115"/>
      <c r="W17" s="68"/>
      <c r="X17" s="40"/>
      <c r="Y17" s="40"/>
      <c r="Z17" s="75"/>
      <c r="AA17" s="75"/>
      <c r="AB17" s="111"/>
      <c r="AC17" s="111"/>
      <c r="AD17" s="111"/>
      <c r="AE17" s="111"/>
      <c r="AF17" s="111"/>
      <c r="AG17" s="111"/>
      <c r="AH17" s="111"/>
      <c r="AI17" s="111"/>
      <c r="AJ17" s="111"/>
      <c r="AK17" s="43"/>
      <c r="AL17" s="43"/>
      <c r="AM17" s="43"/>
      <c r="AN17" s="43"/>
      <c r="AO17" s="43"/>
      <c r="AP17" s="43"/>
      <c r="AQ17" s="43"/>
    </row>
    <row r="18" spans="1:43" ht="15" customHeight="1">
      <c r="A18" s="364"/>
      <c r="B18" s="49"/>
      <c r="C18" s="32"/>
      <c r="D18" s="41"/>
      <c r="E18" s="41"/>
      <c r="F18" s="122">
        <v>16</v>
      </c>
      <c r="G18" s="52" t="s">
        <v>65</v>
      </c>
      <c r="H18" s="122">
        <v>21</v>
      </c>
      <c r="I18" s="109"/>
      <c r="J18" s="61"/>
      <c r="K18" s="61"/>
      <c r="L18" s="61"/>
      <c r="M18" s="61"/>
      <c r="N18" s="69"/>
      <c r="O18" s="129"/>
      <c r="P18" s="62"/>
      <c r="Q18" s="62"/>
      <c r="R18" s="62"/>
      <c r="S18" s="80"/>
      <c r="T18" s="50"/>
      <c r="U18" s="52"/>
      <c r="V18" s="115"/>
      <c r="W18" s="68"/>
      <c r="X18" s="40"/>
      <c r="Y18" s="40"/>
      <c r="Z18" s="91"/>
      <c r="AA18" s="91"/>
      <c r="AB18" s="111"/>
      <c r="AC18" s="111"/>
      <c r="AD18" s="111"/>
      <c r="AE18" s="111"/>
      <c r="AF18" s="111"/>
      <c r="AG18" s="111"/>
      <c r="AH18" s="111"/>
      <c r="AI18" s="111"/>
      <c r="AJ18" s="111"/>
      <c r="AK18" s="43"/>
      <c r="AL18" s="43"/>
      <c r="AM18" s="43"/>
      <c r="AN18" s="43"/>
      <c r="AO18" s="43"/>
      <c r="AP18" s="43"/>
      <c r="AQ18" s="43"/>
    </row>
    <row r="19" spans="1:43" ht="15" customHeight="1" thickBot="1">
      <c r="A19" s="364"/>
      <c r="B19" s="49"/>
      <c r="C19" s="32"/>
      <c r="D19" s="41"/>
      <c r="E19" s="41"/>
      <c r="F19" s="304">
        <v>14</v>
      </c>
      <c r="G19" s="257" t="s">
        <v>65</v>
      </c>
      <c r="H19" s="304">
        <v>21</v>
      </c>
      <c r="I19" s="109"/>
      <c r="J19" s="103"/>
      <c r="K19" s="103"/>
      <c r="L19" s="103"/>
      <c r="M19" s="103"/>
      <c r="N19" s="103"/>
      <c r="O19" s="126"/>
      <c r="P19" s="143">
        <f>IF(L11="","",IF(L11&lt;N11,"1","0")+IF(L12&lt;N12,"1","0")+IF(L14&lt;N14,"1","0"))</f>
        <v>2</v>
      </c>
      <c r="Q19" s="62"/>
      <c r="R19" s="62"/>
      <c r="S19" s="80"/>
      <c r="T19" s="50"/>
      <c r="U19" s="52"/>
      <c r="V19" s="115"/>
      <c r="W19" s="68"/>
      <c r="X19" s="40"/>
      <c r="Y19" s="40"/>
      <c r="Z19" s="75"/>
      <c r="AA19" s="91"/>
      <c r="AB19" s="111"/>
      <c r="AC19" s="111"/>
      <c r="AD19" s="111"/>
      <c r="AE19" s="111"/>
      <c r="AF19" s="111"/>
      <c r="AG19" s="111"/>
      <c r="AH19" s="111"/>
      <c r="AI19" s="111"/>
      <c r="AJ19" s="111"/>
      <c r="AK19" s="43"/>
      <c r="AL19" s="43"/>
      <c r="AM19" s="43"/>
      <c r="AN19" s="43"/>
      <c r="AO19" s="43"/>
      <c r="AP19" s="43"/>
      <c r="AQ19" s="43"/>
    </row>
    <row r="20" spans="1:43" ht="15" customHeight="1" thickTop="1">
      <c r="A20" s="364"/>
      <c r="B20" s="49"/>
      <c r="C20" s="32"/>
      <c r="D20" s="41"/>
      <c r="E20" s="41"/>
      <c r="F20" s="307"/>
      <c r="G20" s="307"/>
      <c r="H20" s="307"/>
      <c r="I20" s="109"/>
      <c r="J20" s="61"/>
      <c r="K20" s="61"/>
      <c r="L20" s="61"/>
      <c r="M20" s="61"/>
      <c r="N20" s="69"/>
      <c r="O20" s="97"/>
      <c r="P20" s="61"/>
      <c r="Q20" s="61"/>
      <c r="R20" s="62"/>
      <c r="S20" s="80"/>
      <c r="T20" s="69"/>
      <c r="U20" s="52"/>
      <c r="V20" s="115"/>
      <c r="W20" s="68"/>
      <c r="X20" s="40"/>
      <c r="Y20" s="40"/>
      <c r="Z20" s="91"/>
      <c r="AA20" s="91"/>
      <c r="AB20" s="111"/>
      <c r="AC20" s="111"/>
      <c r="AD20" s="111"/>
      <c r="AE20" s="111"/>
      <c r="AF20" s="111"/>
      <c r="AG20" s="111"/>
      <c r="AH20" s="111"/>
      <c r="AI20" s="111"/>
      <c r="AJ20" s="111"/>
      <c r="AK20" s="43"/>
      <c r="AL20" s="43"/>
      <c r="AM20" s="43"/>
      <c r="AN20" s="43"/>
      <c r="AO20" s="43"/>
      <c r="AP20" s="43"/>
      <c r="AQ20" s="43"/>
    </row>
    <row r="21" spans="1:43" ht="15" customHeight="1">
      <c r="A21" s="365"/>
      <c r="B21" s="45"/>
      <c r="C21" s="55"/>
      <c r="D21" s="56"/>
      <c r="E21" s="56"/>
      <c r="F21" s="122"/>
      <c r="G21" s="123">
        <f>IF(F18="","-",IF(H18="","-",IF(J16*J23=0,"","-")))</f>
      </c>
      <c r="H21" s="122"/>
      <c r="I21" s="109"/>
      <c r="J21" s="56"/>
      <c r="K21" s="56"/>
      <c r="L21" s="56"/>
      <c r="M21" s="56"/>
      <c r="N21" s="69"/>
      <c r="O21" s="69"/>
      <c r="P21" s="62"/>
      <c r="Q21" s="62"/>
      <c r="R21" s="62"/>
      <c r="S21" s="80"/>
      <c r="T21" s="50"/>
      <c r="U21" s="52"/>
      <c r="V21" s="115"/>
      <c r="W21" s="68"/>
      <c r="X21" s="40"/>
      <c r="Y21" s="40"/>
      <c r="Z21" s="91"/>
      <c r="AA21" s="91"/>
      <c r="AB21" s="111"/>
      <c r="AC21" s="111"/>
      <c r="AD21" s="111"/>
      <c r="AE21" s="111"/>
      <c r="AF21" s="75"/>
      <c r="AG21" s="75"/>
      <c r="AH21" s="111"/>
      <c r="AI21" s="111"/>
      <c r="AJ21" s="111"/>
      <c r="AK21" s="43"/>
      <c r="AL21" s="43"/>
      <c r="AM21" s="43"/>
      <c r="AN21" s="43"/>
      <c r="AO21" s="43"/>
      <c r="AP21" s="43"/>
      <c r="AQ21" s="43"/>
    </row>
    <row r="22" spans="1:43" ht="15" customHeight="1">
      <c r="A22" s="364"/>
      <c r="B22" s="49"/>
      <c r="C22" s="32"/>
      <c r="D22" s="40"/>
      <c r="E22" s="40"/>
      <c r="F22" s="40"/>
      <c r="G22" s="52"/>
      <c r="H22" s="52"/>
      <c r="I22" s="109"/>
      <c r="J22" s="40"/>
      <c r="K22" s="40"/>
      <c r="L22" s="40"/>
      <c r="M22" s="40"/>
      <c r="N22" s="51"/>
      <c r="O22" s="62"/>
      <c r="P22" s="62"/>
      <c r="Q22" s="62"/>
      <c r="R22" s="62"/>
      <c r="S22" s="80"/>
      <c r="T22" s="50"/>
      <c r="U22" s="52"/>
      <c r="V22" s="115"/>
      <c r="W22" s="68"/>
      <c r="X22" s="40"/>
      <c r="Y22" s="40"/>
      <c r="AA22" s="75"/>
      <c r="AB22" s="111"/>
      <c r="AC22" s="111"/>
      <c r="AD22" s="111"/>
      <c r="AE22" s="111"/>
      <c r="AF22" s="75"/>
      <c r="AG22" s="75"/>
      <c r="AH22" s="111"/>
      <c r="AI22" s="111"/>
      <c r="AJ22" s="111"/>
      <c r="AK22" s="43"/>
      <c r="AL22" s="43"/>
      <c r="AM22" s="43"/>
      <c r="AN22" s="43"/>
      <c r="AO22" s="43"/>
      <c r="AP22" s="43"/>
      <c r="AQ22" s="43"/>
    </row>
    <row r="23" spans="1:43" ht="15" customHeight="1" thickBot="1">
      <c r="A23" s="365">
        <v>3</v>
      </c>
      <c r="B23" s="45" t="str">
        <f>IF(A23="","",VLOOKUP(A23,'参加者リスト'!$F$36:$H$80,2))</f>
        <v>水岡章予</v>
      </c>
      <c r="C23" s="114" t="str">
        <f>IF(A23="","",VLOOKUP(A23,'参加者リスト'!$F$36:$H$80,3))</f>
        <v>クリアーズ</v>
      </c>
      <c r="D23" s="104"/>
      <c r="E23" s="104"/>
      <c r="F23" s="104"/>
      <c r="G23" s="104"/>
      <c r="H23" s="104"/>
      <c r="I23" s="128"/>
      <c r="J23" s="143">
        <f>IF(F18="","",IF(F18&lt;H18,"1","0")+IF(F19&lt;H19,"1","0")+IF(F21&lt;H21,"1","0"))</f>
        <v>2</v>
      </c>
      <c r="K23" s="40"/>
      <c r="L23" s="40"/>
      <c r="M23" s="40"/>
      <c r="N23" s="51"/>
      <c r="O23" s="62"/>
      <c r="P23" s="62"/>
      <c r="Q23" s="62"/>
      <c r="R23" s="62"/>
      <c r="S23" s="80"/>
      <c r="T23" s="50"/>
      <c r="U23" s="52"/>
      <c r="V23" s="115"/>
      <c r="W23" s="68"/>
      <c r="X23" s="40"/>
      <c r="Y23" s="40"/>
      <c r="AA23" s="75"/>
      <c r="AB23" s="111"/>
      <c r="AC23" s="111"/>
      <c r="AD23" s="111"/>
      <c r="AE23" s="111"/>
      <c r="AF23" s="75"/>
      <c r="AG23" s="75"/>
      <c r="AH23" s="111"/>
      <c r="AI23" s="75"/>
      <c r="AJ23" s="75"/>
      <c r="AK23" s="43"/>
      <c r="AL23" s="43"/>
      <c r="AM23" s="43"/>
      <c r="AN23" s="43"/>
      <c r="AO23" s="43"/>
      <c r="AP23" s="43"/>
      <c r="AQ23" s="43"/>
    </row>
    <row r="24" spans="1:43" ht="15" customHeight="1" thickTop="1">
      <c r="A24" s="365">
        <f>A23+1</f>
        <v>4</v>
      </c>
      <c r="B24" s="45" t="str">
        <f>IF(A24="","",VLOOKUP(A24,'参加者リスト'!$F$36:$H$80,2))</f>
        <v>平井友梨</v>
      </c>
      <c r="C24" s="114" t="str">
        <f>IF(A24="","",VLOOKUP(A24,'参加者リスト'!$F$36:$H$80,3))</f>
        <v>クリアーズ</v>
      </c>
      <c r="D24" s="40"/>
      <c r="E24" s="40"/>
      <c r="F24" s="40"/>
      <c r="G24" s="52"/>
      <c r="H24" s="52"/>
      <c r="I24" s="52"/>
      <c r="J24" s="61"/>
      <c r="K24" s="56"/>
      <c r="L24" s="56"/>
      <c r="M24" s="56"/>
      <c r="N24" s="51"/>
      <c r="O24" s="62"/>
      <c r="P24" s="69"/>
      <c r="Q24" s="69"/>
      <c r="R24" s="62"/>
      <c r="S24" s="80"/>
      <c r="T24" s="40"/>
      <c r="U24" s="52"/>
      <c r="V24" s="115"/>
      <c r="W24" s="68"/>
      <c r="X24" s="40"/>
      <c r="Y24" s="40"/>
      <c r="AA24" s="75"/>
      <c r="AB24" s="111"/>
      <c r="AC24" s="111"/>
      <c r="AD24" s="111"/>
      <c r="AE24" s="111"/>
      <c r="AF24" s="75"/>
      <c r="AG24" s="75"/>
      <c r="AH24" s="111"/>
      <c r="AI24" s="75"/>
      <c r="AJ24" s="75"/>
      <c r="AK24" s="43"/>
      <c r="AL24" s="43"/>
      <c r="AM24" s="43"/>
      <c r="AN24" s="43"/>
      <c r="AO24" s="43"/>
      <c r="AP24" s="43"/>
      <c r="AQ24" s="43"/>
    </row>
    <row r="25" spans="1:43" ht="15" customHeight="1">
      <c r="A25" s="364"/>
      <c r="B25" s="49"/>
      <c r="C25" s="33"/>
      <c r="D25" s="40"/>
      <c r="E25" s="40"/>
      <c r="F25" s="40"/>
      <c r="G25" s="52"/>
      <c r="H25" s="52"/>
      <c r="I25" s="52"/>
      <c r="J25" s="61"/>
      <c r="K25" s="56"/>
      <c r="L25" s="56"/>
      <c r="M25" s="56"/>
      <c r="N25" s="51"/>
      <c r="O25" s="62"/>
      <c r="P25" s="69"/>
      <c r="Q25" s="69"/>
      <c r="R25" s="62"/>
      <c r="S25" s="80"/>
      <c r="T25" s="40"/>
      <c r="U25" s="52"/>
      <c r="V25" s="115"/>
      <c r="W25" s="68"/>
      <c r="X25" s="40"/>
      <c r="Y25" s="40"/>
      <c r="AA25" s="75"/>
      <c r="AB25" s="111"/>
      <c r="AC25" s="111"/>
      <c r="AD25" s="111"/>
      <c r="AE25" s="111"/>
      <c r="AF25" s="75"/>
      <c r="AG25" s="75"/>
      <c r="AH25" s="111"/>
      <c r="AI25" s="75"/>
      <c r="AJ25" s="75"/>
      <c r="AK25" s="43"/>
      <c r="AL25" s="43"/>
      <c r="AM25" s="43"/>
      <c r="AN25" s="43"/>
      <c r="AO25" s="43"/>
      <c r="AP25" s="43"/>
      <c r="AQ25" s="43"/>
    </row>
    <row r="26" spans="1:43" ht="15" customHeight="1">
      <c r="A26" s="364"/>
      <c r="B26" s="49"/>
      <c r="C26" s="33"/>
      <c r="D26" s="40"/>
      <c r="E26" s="40"/>
      <c r="F26" s="40"/>
      <c r="G26" s="52"/>
      <c r="H26" s="52"/>
      <c r="I26" s="52"/>
      <c r="J26" s="61"/>
      <c r="K26" s="56"/>
      <c r="L26" s="56"/>
      <c r="M26" s="56"/>
      <c r="N26" s="51"/>
      <c r="O26" s="62"/>
      <c r="P26" s="69"/>
      <c r="Q26" s="69"/>
      <c r="R26" s="62"/>
      <c r="S26" s="80"/>
      <c r="T26" s="40"/>
      <c r="U26" s="52"/>
      <c r="V26" s="115"/>
      <c r="W26" s="68"/>
      <c r="X26" s="40"/>
      <c r="Y26" s="40"/>
      <c r="AA26" s="75"/>
      <c r="AB26" s="111"/>
      <c r="AC26" s="111"/>
      <c r="AD26" s="111"/>
      <c r="AE26" s="111"/>
      <c r="AF26" s="75"/>
      <c r="AG26" s="75"/>
      <c r="AH26" s="111"/>
      <c r="AI26" s="75"/>
      <c r="AJ26" s="75"/>
      <c r="AK26" s="43"/>
      <c r="AL26" s="43"/>
      <c r="AM26" s="43"/>
      <c r="AN26" s="43"/>
      <c r="AO26" s="43"/>
      <c r="AP26" s="43"/>
      <c r="AQ26" s="43"/>
    </row>
    <row r="27" spans="1:43" ht="15" customHeight="1">
      <c r="A27" s="364"/>
      <c r="B27" s="49"/>
      <c r="C27" s="32"/>
      <c r="D27" s="34"/>
      <c r="E27" s="34"/>
      <c r="F27" s="34"/>
      <c r="G27" s="81"/>
      <c r="H27" s="43"/>
      <c r="J27" s="61"/>
      <c r="K27" s="61"/>
      <c r="L27" s="61"/>
      <c r="M27" s="61"/>
      <c r="N27" s="51"/>
      <c r="O27" s="62"/>
      <c r="P27" s="62"/>
      <c r="Q27" s="62"/>
      <c r="R27" s="82"/>
      <c r="S27" s="122">
        <v>19</v>
      </c>
      <c r="T27" s="52" t="s">
        <v>65</v>
      </c>
      <c r="U27" s="122">
        <v>21</v>
      </c>
      <c r="V27" s="115"/>
      <c r="W27" s="68"/>
      <c r="X27" s="40"/>
      <c r="Y27" s="40"/>
      <c r="Z27" s="75"/>
      <c r="AA27" s="75"/>
      <c r="AB27" s="111"/>
      <c r="AC27" s="111"/>
      <c r="AD27" s="111"/>
      <c r="AE27" s="111"/>
      <c r="AF27" s="91"/>
      <c r="AG27" s="91"/>
      <c r="AH27" s="111"/>
      <c r="AI27" s="111"/>
      <c r="AJ27" s="111"/>
      <c r="AK27" s="43"/>
      <c r="AL27" s="43"/>
      <c r="AM27" s="43"/>
      <c r="AN27" s="43"/>
      <c r="AO27" s="43"/>
      <c r="AP27" s="43"/>
      <c r="AQ27" s="43"/>
    </row>
    <row r="28" spans="1:43" ht="15" customHeight="1" thickBot="1">
      <c r="A28" s="364"/>
      <c r="B28" s="49"/>
      <c r="C28" s="32"/>
      <c r="D28" s="34"/>
      <c r="E28" s="34"/>
      <c r="F28" s="34"/>
      <c r="G28" s="81"/>
      <c r="H28" s="43"/>
      <c r="J28" s="61"/>
      <c r="K28" s="61"/>
      <c r="L28" s="61"/>
      <c r="M28" s="61"/>
      <c r="N28" s="51"/>
      <c r="O28" s="62"/>
      <c r="P28" s="62"/>
      <c r="Q28" s="62"/>
      <c r="R28" s="82"/>
      <c r="S28" s="304">
        <v>17</v>
      </c>
      <c r="T28" s="257" t="s">
        <v>65</v>
      </c>
      <c r="U28" s="304">
        <v>21</v>
      </c>
      <c r="V28" s="109"/>
      <c r="W28" s="104"/>
      <c r="X28" s="104"/>
      <c r="Y28" s="104"/>
      <c r="Z28" s="75"/>
      <c r="AA28" s="75"/>
      <c r="AB28" s="111"/>
      <c r="AC28" s="111"/>
      <c r="AD28" s="111"/>
      <c r="AE28" s="111"/>
      <c r="AF28" s="91"/>
      <c r="AG28" s="91"/>
      <c r="AH28" s="111"/>
      <c r="AI28" s="111"/>
      <c r="AJ28" s="111"/>
      <c r="AK28" s="43"/>
      <c r="AL28" s="43"/>
      <c r="AM28" s="43"/>
      <c r="AN28" s="43"/>
      <c r="AO28" s="43"/>
      <c r="AP28" s="43"/>
      <c r="AQ28" s="43"/>
    </row>
    <row r="29" spans="1:43" ht="15" customHeight="1" thickTop="1">
      <c r="A29" s="364"/>
      <c r="B29" s="49"/>
      <c r="C29" s="32"/>
      <c r="D29" s="34"/>
      <c r="E29" s="34"/>
      <c r="F29" s="34"/>
      <c r="G29" s="81"/>
      <c r="H29" s="43"/>
      <c r="J29" s="61"/>
      <c r="K29" s="61"/>
      <c r="L29" s="61"/>
      <c r="M29" s="61"/>
      <c r="N29" s="51"/>
      <c r="O29" s="62"/>
      <c r="P29" s="62"/>
      <c r="Q29" s="62"/>
      <c r="R29" s="82"/>
      <c r="S29" s="307"/>
      <c r="T29" s="307"/>
      <c r="U29" s="307"/>
      <c r="V29" s="116"/>
      <c r="W29" s="40"/>
      <c r="X29" s="40"/>
      <c r="Y29" s="40"/>
      <c r="Z29" s="75"/>
      <c r="AA29" s="75"/>
      <c r="AB29" s="111"/>
      <c r="AC29" s="111"/>
      <c r="AD29" s="111"/>
      <c r="AE29" s="111"/>
      <c r="AF29" s="91"/>
      <c r="AG29" s="91"/>
      <c r="AH29" s="111"/>
      <c r="AI29" s="111"/>
      <c r="AJ29" s="111"/>
      <c r="AK29" s="43"/>
      <c r="AL29" s="43"/>
      <c r="AM29" s="43"/>
      <c r="AN29" s="43"/>
      <c r="AO29" s="43"/>
      <c r="AP29" s="43"/>
      <c r="AQ29" s="43"/>
    </row>
    <row r="30" spans="1:43" ht="15" customHeight="1">
      <c r="A30" s="364"/>
      <c r="B30" s="49"/>
      <c r="C30" s="32"/>
      <c r="D30" s="41"/>
      <c r="E30" s="41"/>
      <c r="F30" s="41"/>
      <c r="G30" s="82"/>
      <c r="H30" s="41"/>
      <c r="I30" s="80"/>
      <c r="J30" s="61"/>
      <c r="K30" s="61"/>
      <c r="L30" s="61"/>
      <c r="M30" s="61"/>
      <c r="N30" s="51"/>
      <c r="O30" s="62"/>
      <c r="P30" s="62"/>
      <c r="Q30" s="62"/>
      <c r="R30" s="82"/>
      <c r="S30" s="122"/>
      <c r="T30" s="123">
        <f>IF(S27="","-",IF(U27="","-",IF(W13*W40=0,"","-")))</f>
      </c>
      <c r="U30" s="122"/>
      <c r="V30" s="116"/>
      <c r="W30" s="68"/>
      <c r="X30" s="40"/>
      <c r="Y30" s="40"/>
      <c r="Z30" s="75"/>
      <c r="AA30" s="75"/>
      <c r="AB30" s="111"/>
      <c r="AC30" s="111"/>
      <c r="AD30" s="111"/>
      <c r="AE30" s="111"/>
      <c r="AF30" s="91"/>
      <c r="AG30" s="91"/>
      <c r="AH30" s="111"/>
      <c r="AI30" s="111"/>
      <c r="AJ30" s="111"/>
      <c r="AK30" s="43"/>
      <c r="AL30" s="43"/>
      <c r="AM30" s="43"/>
      <c r="AN30" s="43"/>
      <c r="AO30" s="43"/>
      <c r="AP30" s="43"/>
      <c r="AQ30" s="43"/>
    </row>
    <row r="31" spans="1:43" ht="15" customHeight="1">
      <c r="A31" s="365"/>
      <c r="B31" s="45"/>
      <c r="C31" s="55"/>
      <c r="D31" s="40"/>
      <c r="E31" s="40"/>
      <c r="F31" s="40"/>
      <c r="G31" s="52"/>
      <c r="H31" s="52"/>
      <c r="I31" s="52"/>
      <c r="J31" s="40"/>
      <c r="K31" s="40"/>
      <c r="L31" s="40"/>
      <c r="M31" s="40"/>
      <c r="N31" s="51"/>
      <c r="O31" s="62"/>
      <c r="P31" s="62"/>
      <c r="Q31" s="62"/>
      <c r="R31" s="62"/>
      <c r="S31" s="80"/>
      <c r="T31" s="40"/>
      <c r="U31" s="52"/>
      <c r="V31" s="116"/>
      <c r="W31" s="53"/>
      <c r="X31" s="40"/>
      <c r="Y31" s="40"/>
      <c r="Z31" s="75"/>
      <c r="AA31" s="75"/>
      <c r="AB31" s="111"/>
      <c r="AC31" s="75"/>
      <c r="AD31" s="75"/>
      <c r="AE31" s="111"/>
      <c r="AF31" s="111"/>
      <c r="AG31" s="111"/>
      <c r="AH31" s="111"/>
      <c r="AI31" s="111"/>
      <c r="AJ31" s="111"/>
      <c r="AK31" s="43"/>
      <c r="AL31" s="43"/>
      <c r="AM31" s="43"/>
      <c r="AN31" s="43"/>
      <c r="AO31" s="43"/>
      <c r="AP31" s="43"/>
      <c r="AQ31" s="43"/>
    </row>
    <row r="32" spans="1:43" ht="15" customHeight="1">
      <c r="A32" s="364"/>
      <c r="B32" s="49"/>
      <c r="C32" s="32"/>
      <c r="D32" s="41"/>
      <c r="E32" s="41"/>
      <c r="F32" s="41"/>
      <c r="G32" s="82"/>
      <c r="H32" s="41"/>
      <c r="I32" s="80"/>
      <c r="J32" s="61"/>
      <c r="K32" s="61"/>
      <c r="L32" s="61"/>
      <c r="M32" s="61"/>
      <c r="N32" s="52"/>
      <c r="O32" s="52"/>
      <c r="P32" s="62"/>
      <c r="Q32" s="56"/>
      <c r="R32" s="62"/>
      <c r="S32" s="82"/>
      <c r="T32" s="69"/>
      <c r="U32" s="41"/>
      <c r="V32" s="116"/>
      <c r="W32" s="53"/>
      <c r="X32" s="40"/>
      <c r="Y32" s="40"/>
      <c r="Z32" s="75"/>
      <c r="AA32" s="75"/>
      <c r="AB32" s="111"/>
      <c r="AC32" s="75"/>
      <c r="AD32" s="75"/>
      <c r="AE32" s="111"/>
      <c r="AF32" s="111"/>
      <c r="AG32" s="111"/>
      <c r="AH32" s="111"/>
      <c r="AI32" s="111"/>
      <c r="AJ32" s="111"/>
      <c r="AK32" s="43"/>
      <c r="AL32" s="43"/>
      <c r="AM32" s="43"/>
      <c r="AN32" s="43"/>
      <c r="AO32" s="43"/>
      <c r="AP32" s="43"/>
      <c r="AQ32" s="43"/>
    </row>
    <row r="33" spans="1:43" ht="15" customHeight="1" thickBot="1">
      <c r="A33" s="365">
        <v>1</v>
      </c>
      <c r="B33" s="45" t="str">
        <f>IF(A33="","",VLOOKUP(A33,'参加者リスト'!$F$36:$H$80,2))</f>
        <v>早川美奈子</v>
      </c>
      <c r="C33" s="114" t="str">
        <f>IF(A33="","",VLOOKUP(A33,'参加者リスト'!$F$36:$H$80,3))</f>
        <v>トライアル</v>
      </c>
      <c r="D33" s="41"/>
      <c r="E33" s="41"/>
      <c r="F33" s="41"/>
      <c r="G33" s="82"/>
      <c r="H33" s="41"/>
      <c r="I33" s="80"/>
      <c r="J33" s="61"/>
      <c r="K33" s="61"/>
      <c r="L33" s="61"/>
      <c r="M33" s="61"/>
      <c r="N33" s="52"/>
      <c r="O33" s="62"/>
      <c r="P33" s="62"/>
      <c r="Q33" s="56"/>
      <c r="R33" s="62"/>
      <c r="S33" s="62"/>
      <c r="T33" s="69"/>
      <c r="U33" s="50"/>
      <c r="V33" s="116"/>
      <c r="W33" s="53"/>
      <c r="X33" s="40"/>
      <c r="Y33" s="40"/>
      <c r="Z33" s="75"/>
      <c r="AA33" s="75"/>
      <c r="AB33" s="111"/>
      <c r="AC33" s="75"/>
      <c r="AD33" s="75"/>
      <c r="AE33" s="111"/>
      <c r="AF33" s="111"/>
      <c r="AG33" s="111"/>
      <c r="AH33" s="111"/>
      <c r="AI33" s="111"/>
      <c r="AJ33" s="111"/>
      <c r="AK33" s="43"/>
      <c r="AL33" s="43"/>
      <c r="AM33" s="43"/>
      <c r="AN33" s="43"/>
      <c r="AO33" s="43"/>
      <c r="AP33" s="43"/>
      <c r="AQ33" s="43"/>
    </row>
    <row r="34" spans="1:43" ht="15" customHeight="1" thickTop="1">
      <c r="A34" s="365">
        <f>A33+1</f>
        <v>2</v>
      </c>
      <c r="B34" s="45" t="str">
        <f>IF(A34="","",VLOOKUP(A34,'参加者リスト'!$F$36:$H$80,2))</f>
        <v>武永加代</v>
      </c>
      <c r="C34" s="114" t="str">
        <f>IF(A34="","",VLOOKUP(A34,'参加者リスト'!$F$36:$H$80,3))</f>
        <v>トライアル</v>
      </c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106"/>
      <c r="P34" s="120">
        <f>IF(L39="","",IF(L39&gt;N39,"1","0")+IF(L40&gt;N40,"1","0")+IF(L42&gt;N42,"1","0"))</f>
        <v>2</v>
      </c>
      <c r="Q34" s="62"/>
      <c r="R34" s="62"/>
      <c r="S34" s="62"/>
      <c r="T34" s="40"/>
      <c r="U34" s="40"/>
      <c r="V34" s="116"/>
      <c r="W34" s="54"/>
      <c r="X34" s="40"/>
      <c r="Y34" s="40"/>
      <c r="Z34" s="75"/>
      <c r="AA34" s="75"/>
      <c r="AB34" s="111"/>
      <c r="AC34" s="111"/>
      <c r="AD34" s="111"/>
      <c r="AE34" s="111"/>
      <c r="AF34" s="111"/>
      <c r="AG34" s="111"/>
      <c r="AH34" s="111"/>
      <c r="AI34" s="111"/>
      <c r="AJ34" s="111"/>
      <c r="AK34" s="43"/>
      <c r="AL34" s="43"/>
      <c r="AM34" s="43"/>
      <c r="AN34" s="43"/>
      <c r="AO34" s="43"/>
      <c r="AP34" s="43"/>
      <c r="AQ34" s="43"/>
    </row>
    <row r="35" spans="1:43" ht="15" customHeight="1">
      <c r="A35" s="365"/>
      <c r="B35" s="45"/>
      <c r="C35" s="55"/>
      <c r="D35" s="56"/>
      <c r="E35" s="56"/>
      <c r="F35" s="56"/>
      <c r="G35" s="80"/>
      <c r="H35" s="56"/>
      <c r="I35" s="83"/>
      <c r="J35" s="56"/>
      <c r="K35" s="56"/>
      <c r="L35" s="56"/>
      <c r="M35" s="56"/>
      <c r="N35" s="52"/>
      <c r="O35" s="109"/>
      <c r="P35" s="62"/>
      <c r="Q35" s="62"/>
      <c r="R35" s="80"/>
      <c r="S35" s="80"/>
      <c r="T35" s="40"/>
      <c r="U35" s="40"/>
      <c r="V35" s="116"/>
      <c r="W35" s="54"/>
      <c r="X35" s="40"/>
      <c r="Y35" s="40"/>
      <c r="Z35" s="75"/>
      <c r="AA35" s="75"/>
      <c r="AB35" s="111"/>
      <c r="AC35" s="111"/>
      <c r="AD35" s="111"/>
      <c r="AE35" s="111"/>
      <c r="AF35" s="111"/>
      <c r="AG35" s="111"/>
      <c r="AH35" s="111"/>
      <c r="AI35" s="111"/>
      <c r="AJ35" s="111"/>
      <c r="AK35" s="43"/>
      <c r="AL35" s="43"/>
      <c r="AM35" s="43"/>
      <c r="AN35" s="43"/>
      <c r="AO35" s="43"/>
      <c r="AP35" s="43"/>
      <c r="AQ35" s="43"/>
    </row>
    <row r="36" spans="1:43" ht="15" customHeight="1">
      <c r="A36" s="365"/>
      <c r="B36" s="45"/>
      <c r="C36" s="55"/>
      <c r="D36" s="40"/>
      <c r="E36" s="40"/>
      <c r="F36" s="40"/>
      <c r="G36" s="52"/>
      <c r="H36" s="52"/>
      <c r="I36" s="52"/>
      <c r="J36" s="40"/>
      <c r="K36" s="40"/>
      <c r="L36" s="40"/>
      <c r="M36" s="40"/>
      <c r="N36" s="51"/>
      <c r="O36" s="109"/>
      <c r="P36" s="62"/>
      <c r="Q36" s="62"/>
      <c r="R36" s="85"/>
      <c r="S36" s="85"/>
      <c r="T36" s="40"/>
      <c r="U36" s="40"/>
      <c r="V36" s="116"/>
      <c r="W36" s="54"/>
      <c r="X36" s="34"/>
      <c r="Y36" s="69"/>
      <c r="Z36" s="75"/>
      <c r="AA36" s="75"/>
      <c r="AB36" s="111"/>
      <c r="AC36" s="111"/>
      <c r="AD36" s="111"/>
      <c r="AE36" s="111"/>
      <c r="AF36" s="111"/>
      <c r="AG36" s="111"/>
      <c r="AH36" s="111"/>
      <c r="AI36" s="111"/>
      <c r="AJ36" s="111"/>
      <c r="AK36" s="43"/>
      <c r="AL36" s="43"/>
      <c r="AM36" s="43"/>
      <c r="AN36" s="43"/>
      <c r="AO36" s="43"/>
      <c r="AP36" s="43"/>
      <c r="AQ36" s="43"/>
    </row>
    <row r="37" spans="1:43" ht="15" customHeight="1">
      <c r="A37" s="365"/>
      <c r="B37" s="45"/>
      <c r="C37" s="55"/>
      <c r="D37" s="40"/>
      <c r="E37" s="40"/>
      <c r="F37" s="40"/>
      <c r="G37" s="52"/>
      <c r="H37" s="52"/>
      <c r="I37" s="52"/>
      <c r="J37" s="61"/>
      <c r="K37" s="61"/>
      <c r="L37" s="61"/>
      <c r="M37" s="61"/>
      <c r="N37" s="51"/>
      <c r="O37" s="109"/>
      <c r="P37" s="56"/>
      <c r="Q37" s="56"/>
      <c r="R37" s="85"/>
      <c r="S37" s="85"/>
      <c r="T37" s="40"/>
      <c r="U37" s="40"/>
      <c r="V37" s="116"/>
      <c r="W37" s="54"/>
      <c r="X37" s="34"/>
      <c r="Y37" s="34"/>
      <c r="Z37" s="75"/>
      <c r="AA37" s="75"/>
      <c r="AB37" s="111"/>
      <c r="AC37" s="111"/>
      <c r="AD37" s="111"/>
      <c r="AE37" s="111"/>
      <c r="AF37" s="111"/>
      <c r="AG37" s="111"/>
      <c r="AH37" s="111"/>
      <c r="AI37" s="111"/>
      <c r="AJ37" s="111"/>
      <c r="AK37" s="43"/>
      <c r="AL37" s="43"/>
      <c r="AM37" s="43"/>
      <c r="AN37" s="43"/>
      <c r="AO37" s="43"/>
      <c r="AP37" s="43"/>
      <c r="AQ37" s="43"/>
    </row>
    <row r="38" spans="1:43" ht="15" customHeight="1">
      <c r="A38" s="364"/>
      <c r="B38" s="49"/>
      <c r="C38" s="32"/>
      <c r="D38" s="41"/>
      <c r="E38" s="41"/>
      <c r="F38" s="41"/>
      <c r="G38" s="82"/>
      <c r="H38" s="41"/>
      <c r="I38" s="80"/>
      <c r="J38" s="61"/>
      <c r="K38" s="61"/>
      <c r="L38" s="61"/>
      <c r="M38" s="61"/>
      <c r="N38" s="52"/>
      <c r="O38" s="109"/>
      <c r="P38" s="56"/>
      <c r="Q38" s="56"/>
      <c r="R38" s="69"/>
      <c r="S38" s="69"/>
      <c r="T38" s="40"/>
      <c r="U38" s="57"/>
      <c r="V38" s="116"/>
      <c r="W38" s="40"/>
      <c r="X38" s="40"/>
      <c r="Y38" s="40"/>
      <c r="Z38" s="75"/>
      <c r="AA38" s="75"/>
      <c r="AB38" s="111"/>
      <c r="AC38" s="91"/>
      <c r="AD38" s="91"/>
      <c r="AE38" s="111"/>
      <c r="AF38" s="111"/>
      <c r="AG38" s="111"/>
      <c r="AH38" s="111"/>
      <c r="AI38" s="111"/>
      <c r="AJ38" s="111"/>
      <c r="AK38" s="43"/>
      <c r="AL38" s="43"/>
      <c r="AM38" s="43"/>
      <c r="AN38" s="43"/>
      <c r="AO38" s="43"/>
      <c r="AP38" s="43"/>
      <c r="AQ38" s="43"/>
    </row>
    <row r="39" spans="1:43" ht="15" customHeight="1">
      <c r="A39" s="364"/>
      <c r="B39" s="49"/>
      <c r="C39" s="32"/>
      <c r="D39" s="41"/>
      <c r="E39" s="41"/>
      <c r="F39" s="41"/>
      <c r="G39" s="82"/>
      <c r="H39" s="41"/>
      <c r="I39" s="80"/>
      <c r="J39" s="61"/>
      <c r="K39" s="61"/>
      <c r="L39" s="122">
        <v>21</v>
      </c>
      <c r="M39" s="52" t="s">
        <v>65</v>
      </c>
      <c r="N39" s="122">
        <v>11</v>
      </c>
      <c r="O39" s="109"/>
      <c r="P39" s="56"/>
      <c r="Q39" s="56"/>
      <c r="R39" s="69"/>
      <c r="S39" s="69"/>
      <c r="T39" s="40"/>
      <c r="U39" s="57"/>
      <c r="V39" s="116"/>
      <c r="W39" s="40"/>
      <c r="X39" s="40"/>
      <c r="Y39" s="40"/>
      <c r="Z39" s="75"/>
      <c r="AA39" s="75"/>
      <c r="AB39" s="111"/>
      <c r="AC39" s="91"/>
      <c r="AD39" s="91"/>
      <c r="AE39" s="111"/>
      <c r="AF39" s="111"/>
      <c r="AG39" s="111"/>
      <c r="AH39" s="111"/>
      <c r="AI39" s="111"/>
      <c r="AJ39" s="111"/>
      <c r="AK39" s="43"/>
      <c r="AL39" s="43"/>
      <c r="AM39" s="43"/>
      <c r="AN39" s="43"/>
      <c r="AO39" s="43"/>
      <c r="AP39" s="43"/>
      <c r="AQ39" s="43"/>
    </row>
    <row r="40" spans="1:43" ht="15" customHeight="1" thickBot="1">
      <c r="A40" s="364"/>
      <c r="B40" s="49"/>
      <c r="C40" s="32"/>
      <c r="D40" s="41"/>
      <c r="E40" s="41"/>
      <c r="F40" s="41"/>
      <c r="G40" s="82"/>
      <c r="H40" s="41"/>
      <c r="I40" s="80"/>
      <c r="J40" s="61"/>
      <c r="K40" s="61"/>
      <c r="L40" s="304">
        <v>19</v>
      </c>
      <c r="M40" s="257" t="s">
        <v>65</v>
      </c>
      <c r="N40" s="304">
        <v>21</v>
      </c>
      <c r="O40" s="119"/>
      <c r="P40" s="117"/>
      <c r="Q40" s="117"/>
      <c r="R40" s="117"/>
      <c r="S40" s="117"/>
      <c r="T40" s="117"/>
      <c r="U40" s="117"/>
      <c r="V40" s="116"/>
      <c r="W40" s="142">
        <f>IF(S27="","",IF(S27&lt;U27,"1","0")+IF(S28&lt;U28,"1","0")+IF(S30&lt;U30,"1","0"))</f>
        <v>2</v>
      </c>
      <c r="X40" s="42"/>
      <c r="Y40" s="42"/>
      <c r="Z40" s="75"/>
      <c r="AA40" s="75"/>
      <c r="AB40" s="111"/>
      <c r="AC40" s="91"/>
      <c r="AD40" s="91"/>
      <c r="AE40" s="111"/>
      <c r="AF40" s="111"/>
      <c r="AG40" s="111"/>
      <c r="AH40" s="111"/>
      <c r="AI40" s="111"/>
      <c r="AJ40" s="111"/>
      <c r="AK40" s="43"/>
      <c r="AL40" s="43"/>
      <c r="AM40" s="43"/>
      <c r="AN40" s="43"/>
      <c r="AO40" s="43"/>
      <c r="AP40" s="43"/>
      <c r="AQ40" s="43"/>
    </row>
    <row r="41" spans="1:43" ht="15" customHeight="1" thickTop="1">
      <c r="A41" s="364"/>
      <c r="B41" s="49"/>
      <c r="C41" s="32"/>
      <c r="D41" s="41"/>
      <c r="E41" s="41"/>
      <c r="F41" s="41"/>
      <c r="G41" s="82"/>
      <c r="H41" s="41"/>
      <c r="I41" s="80"/>
      <c r="J41" s="61"/>
      <c r="K41" s="61"/>
      <c r="L41" s="307"/>
      <c r="M41" s="307"/>
      <c r="N41" s="307"/>
      <c r="O41" s="109"/>
      <c r="P41" s="64"/>
      <c r="Q41" s="64"/>
      <c r="R41" s="69"/>
      <c r="S41" s="69"/>
      <c r="T41" s="42"/>
      <c r="U41" s="42"/>
      <c r="V41" s="97"/>
      <c r="W41" s="61"/>
      <c r="Y41" s="42"/>
      <c r="Z41" s="75"/>
      <c r="AA41" s="75"/>
      <c r="AB41" s="111"/>
      <c r="AC41" s="91"/>
      <c r="AD41" s="91"/>
      <c r="AE41" s="111"/>
      <c r="AF41" s="111"/>
      <c r="AG41" s="111"/>
      <c r="AH41" s="111"/>
      <c r="AI41" s="111"/>
      <c r="AJ41" s="111"/>
      <c r="AK41" s="43"/>
      <c r="AL41" s="43"/>
      <c r="AM41" s="43"/>
      <c r="AN41" s="43"/>
      <c r="AO41" s="43"/>
      <c r="AP41" s="43"/>
      <c r="AQ41" s="43"/>
    </row>
    <row r="42" spans="1:43" ht="15" customHeight="1">
      <c r="A42" s="364"/>
      <c r="B42" s="49"/>
      <c r="C42" s="32"/>
      <c r="D42" s="41"/>
      <c r="E42" s="41"/>
      <c r="F42" s="41"/>
      <c r="G42" s="82"/>
      <c r="H42" s="41"/>
      <c r="I42" s="80"/>
      <c r="J42" s="61"/>
      <c r="K42" s="61"/>
      <c r="L42" s="122">
        <v>21</v>
      </c>
      <c r="M42" s="123" t="str">
        <f>IF(L39="","-",IF(N39="","-",IF(P34*P47=0,"","-")))</f>
        <v>-</v>
      </c>
      <c r="N42" s="122">
        <v>10</v>
      </c>
      <c r="O42" s="109"/>
      <c r="P42" s="40"/>
      <c r="Q42" s="40"/>
      <c r="R42" s="69"/>
      <c r="S42" s="69"/>
      <c r="W42" s="61"/>
      <c r="Z42" s="75"/>
      <c r="AA42" s="75"/>
      <c r="AB42" s="111"/>
      <c r="AC42" s="91"/>
      <c r="AD42" s="91"/>
      <c r="AE42" s="111"/>
      <c r="AF42" s="111"/>
      <c r="AG42" s="111"/>
      <c r="AH42" s="111"/>
      <c r="AI42" s="111"/>
      <c r="AJ42" s="111"/>
      <c r="AK42" s="43"/>
      <c r="AL42" s="43"/>
      <c r="AM42" s="43"/>
      <c r="AN42" s="43"/>
      <c r="AO42" s="43"/>
      <c r="AP42" s="43"/>
      <c r="AQ42" s="43"/>
    </row>
    <row r="43" spans="1:43" ht="15" customHeight="1">
      <c r="A43" s="364"/>
      <c r="B43" s="49"/>
      <c r="C43" s="32"/>
      <c r="D43" s="41"/>
      <c r="E43" s="41"/>
      <c r="F43" s="41"/>
      <c r="G43" s="80"/>
      <c r="H43" s="56"/>
      <c r="I43" s="83"/>
      <c r="J43" s="56"/>
      <c r="K43" s="56"/>
      <c r="L43" s="56"/>
      <c r="M43" s="56"/>
      <c r="N43" s="40"/>
      <c r="O43" s="109"/>
      <c r="P43" s="40"/>
      <c r="Q43" s="40"/>
      <c r="R43" s="52"/>
      <c r="S43" s="67"/>
      <c r="Z43" s="75"/>
      <c r="AA43" s="75"/>
      <c r="AB43" s="111"/>
      <c r="AC43" s="111"/>
      <c r="AD43" s="111"/>
      <c r="AE43" s="111"/>
      <c r="AF43" s="111"/>
      <c r="AG43" s="111"/>
      <c r="AH43" s="111"/>
      <c r="AI43" s="111"/>
      <c r="AJ43" s="111"/>
      <c r="AK43" s="43"/>
      <c r="AL43" s="43"/>
      <c r="AM43" s="43"/>
      <c r="AN43" s="43"/>
      <c r="AO43" s="43"/>
      <c r="AP43" s="43"/>
      <c r="AQ43" s="43"/>
    </row>
    <row r="44" spans="1:43" ht="15" customHeight="1">
      <c r="A44" s="365"/>
      <c r="B44" s="45"/>
      <c r="C44" s="55"/>
      <c r="D44" s="40"/>
      <c r="E44" s="40"/>
      <c r="F44" s="40"/>
      <c r="G44" s="52"/>
      <c r="H44" s="52"/>
      <c r="I44" s="52"/>
      <c r="J44" s="61"/>
      <c r="K44" s="61"/>
      <c r="L44" s="61"/>
      <c r="M44" s="61"/>
      <c r="N44" s="40"/>
      <c r="O44" s="109"/>
      <c r="P44" s="40"/>
      <c r="Q44" s="40"/>
      <c r="R44" s="80"/>
      <c r="S44" s="80"/>
      <c r="Z44" s="76"/>
      <c r="AA44" s="76"/>
      <c r="AB44" s="77"/>
      <c r="AC44" s="77"/>
      <c r="AD44" s="77"/>
      <c r="AE44" s="77"/>
      <c r="AF44" s="77"/>
      <c r="AG44" s="77"/>
      <c r="AH44" s="77"/>
      <c r="AI44" s="77"/>
      <c r="AJ44" s="77"/>
      <c r="AK44" s="43"/>
      <c r="AL44" s="43"/>
      <c r="AM44" s="43"/>
      <c r="AN44" s="43"/>
      <c r="AO44" s="43"/>
      <c r="AP44" s="43"/>
      <c r="AQ44" s="43"/>
    </row>
    <row r="45" spans="1:43" ht="15" customHeight="1">
      <c r="A45" s="365"/>
      <c r="B45" s="45"/>
      <c r="C45" s="55"/>
      <c r="D45" s="40"/>
      <c r="E45" s="40"/>
      <c r="F45" s="40"/>
      <c r="G45" s="52"/>
      <c r="H45" s="52"/>
      <c r="I45" s="52"/>
      <c r="J45" s="61"/>
      <c r="K45" s="61"/>
      <c r="L45" s="61"/>
      <c r="M45" s="61"/>
      <c r="N45" s="52"/>
      <c r="O45" s="109"/>
      <c r="P45" s="53"/>
      <c r="Q45" s="53"/>
      <c r="R45" s="80"/>
      <c r="S45" s="80"/>
      <c r="Z45" s="75"/>
      <c r="AA45" s="75"/>
      <c r="AB45" s="77"/>
      <c r="AC45" s="77"/>
      <c r="AD45" s="77"/>
      <c r="AE45" s="77"/>
      <c r="AF45" s="77"/>
      <c r="AG45" s="77"/>
      <c r="AH45" s="77"/>
      <c r="AI45" s="77"/>
      <c r="AJ45" s="77"/>
      <c r="AK45" s="43"/>
      <c r="AL45" s="43"/>
      <c r="AM45" s="43"/>
      <c r="AN45" s="43"/>
      <c r="AO45" s="43"/>
      <c r="AP45" s="43"/>
      <c r="AQ45" s="43"/>
    </row>
    <row r="46" spans="1:43" ht="15" customHeight="1">
      <c r="A46" s="365"/>
      <c r="B46" s="45"/>
      <c r="C46" s="55"/>
      <c r="D46" s="40"/>
      <c r="E46" s="40"/>
      <c r="F46" s="40"/>
      <c r="G46" s="52"/>
      <c r="H46" s="52"/>
      <c r="I46" s="52"/>
      <c r="J46" s="40"/>
      <c r="K46" s="40"/>
      <c r="L46" s="40"/>
      <c r="M46" s="40"/>
      <c r="N46" s="52"/>
      <c r="O46" s="109"/>
      <c r="P46" s="53"/>
      <c r="Q46" s="53"/>
      <c r="R46" s="80"/>
      <c r="S46" s="80"/>
      <c r="Z46" s="75"/>
      <c r="AA46" s="75"/>
      <c r="AB46" s="77"/>
      <c r="AC46" s="77"/>
      <c r="AD46" s="77"/>
      <c r="AE46" s="77"/>
      <c r="AF46" s="77"/>
      <c r="AG46" s="77"/>
      <c r="AH46" s="77"/>
      <c r="AI46" s="77"/>
      <c r="AJ46" s="77"/>
      <c r="AK46" s="43"/>
      <c r="AL46" s="43"/>
      <c r="AM46" s="43"/>
      <c r="AN46" s="43"/>
      <c r="AO46" s="43"/>
      <c r="AP46" s="43"/>
      <c r="AQ46" s="43"/>
    </row>
    <row r="47" spans="1:43" ht="15" customHeight="1" thickBot="1">
      <c r="A47" s="365">
        <v>5</v>
      </c>
      <c r="B47" s="45" t="str">
        <f>IF(A47="","",VLOOKUP(A47,'参加者リスト'!$F$36:$H$80,2))</f>
        <v>柳井るみ子</v>
      </c>
      <c r="C47" s="114" t="str">
        <f>IF(A47="","",VLOOKUP(A47,'参加者リスト'!$F$36:$H$80,3))</f>
        <v>サタディスマッシュ</v>
      </c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124"/>
      <c r="P47" s="127">
        <f>IF(L39="","",IF(L39&lt;N39,"1","0")+IF(L40&lt;N40,"1","0")+IF(L42&lt;N42,"1","0"))</f>
        <v>1</v>
      </c>
      <c r="Q47" s="53"/>
      <c r="R47" s="80"/>
      <c r="S47" s="80"/>
      <c r="Z47" s="75"/>
      <c r="AA47" s="75"/>
      <c r="AB47" s="77"/>
      <c r="AC47" s="77"/>
      <c r="AD47" s="77"/>
      <c r="AE47" s="77"/>
      <c r="AF47" s="77"/>
      <c r="AG47" s="77"/>
      <c r="AH47" s="77"/>
      <c r="AI47" s="77"/>
      <c r="AJ47" s="77"/>
      <c r="AK47" s="43"/>
      <c r="AL47" s="43"/>
      <c r="AM47" s="43"/>
      <c r="AN47" s="43"/>
      <c r="AO47" s="43"/>
      <c r="AP47" s="43"/>
      <c r="AQ47" s="43"/>
    </row>
    <row r="48" spans="1:43" ht="15" customHeight="1" thickTop="1">
      <c r="A48" s="365">
        <f>A47+1</f>
        <v>6</v>
      </c>
      <c r="B48" s="45" t="str">
        <f>IF(A48="","",VLOOKUP(A48,'参加者リスト'!$F$36:$H$80,2))</f>
        <v>田中信子</v>
      </c>
      <c r="C48" s="114" t="str">
        <f>IF(A48="","",VLOOKUP(A48,'参加者リスト'!$F$36:$H$80,3))</f>
        <v>サタディスマッシュ</v>
      </c>
      <c r="D48" s="41"/>
      <c r="E48" s="41"/>
      <c r="F48" s="41"/>
      <c r="G48" s="82"/>
      <c r="H48" s="41"/>
      <c r="I48" s="80"/>
      <c r="J48" s="61"/>
      <c r="K48" s="61"/>
      <c r="L48" s="61"/>
      <c r="M48" s="61"/>
      <c r="N48" s="52"/>
      <c r="O48" s="80"/>
      <c r="P48" s="53"/>
      <c r="Q48" s="61"/>
      <c r="T48" s="34"/>
      <c r="Z48" s="75"/>
      <c r="AA48" s="75"/>
      <c r="AB48" s="77"/>
      <c r="AC48" s="77"/>
      <c r="AD48" s="77"/>
      <c r="AE48" s="77"/>
      <c r="AF48" s="77"/>
      <c r="AG48" s="77"/>
      <c r="AH48" s="77"/>
      <c r="AI48" s="77"/>
      <c r="AJ48" s="77"/>
      <c r="AK48" s="43"/>
      <c r="AL48" s="43"/>
      <c r="AM48" s="43"/>
      <c r="AN48" s="43"/>
      <c r="AO48" s="43"/>
      <c r="AP48" s="43"/>
      <c r="AQ48" s="43"/>
    </row>
    <row r="49" spans="1:43" ht="15" customHeight="1">
      <c r="A49" s="92"/>
      <c r="C49" s="63"/>
      <c r="D49" s="40"/>
      <c r="E49" s="40"/>
      <c r="F49" s="40"/>
      <c r="G49" s="80"/>
      <c r="H49" s="40"/>
      <c r="I49" s="80"/>
      <c r="J49" s="40"/>
      <c r="K49" s="40"/>
      <c r="L49" s="40"/>
      <c r="M49" s="40"/>
      <c r="N49" s="52"/>
      <c r="O49" s="52"/>
      <c r="P49" s="53"/>
      <c r="Q49" s="61"/>
      <c r="T49" s="34"/>
      <c r="Z49" s="75"/>
      <c r="AA49" s="75"/>
      <c r="AB49" s="77"/>
      <c r="AC49" s="77"/>
      <c r="AD49" s="77"/>
      <c r="AE49" s="77"/>
      <c r="AF49" s="77"/>
      <c r="AG49" s="77"/>
      <c r="AH49" s="77"/>
      <c r="AI49" s="77"/>
      <c r="AJ49" s="77"/>
      <c r="AK49" s="43"/>
      <c r="AL49" s="43"/>
      <c r="AM49" s="43"/>
      <c r="AN49" s="43"/>
      <c r="AO49" s="43"/>
      <c r="AP49" s="43"/>
      <c r="AQ49" s="43"/>
    </row>
    <row r="50" spans="1:43" ht="15" customHeight="1">
      <c r="A50" s="92"/>
      <c r="C50" s="63"/>
      <c r="D50" s="40"/>
      <c r="E50" s="40"/>
      <c r="F50" s="40"/>
      <c r="G50" s="80"/>
      <c r="H50" s="40"/>
      <c r="I50" s="80"/>
      <c r="J50" s="40"/>
      <c r="K50" s="40"/>
      <c r="L50" s="40"/>
      <c r="M50" s="40"/>
      <c r="N50" s="52"/>
      <c r="O50" s="52"/>
      <c r="P50" s="53"/>
      <c r="Q50" s="53"/>
      <c r="Z50" s="75"/>
      <c r="AA50" s="75"/>
      <c r="AB50" s="77"/>
      <c r="AC50" s="77"/>
      <c r="AD50" s="77"/>
      <c r="AE50" s="77"/>
      <c r="AF50" s="77"/>
      <c r="AG50" s="77"/>
      <c r="AH50" s="77"/>
      <c r="AI50" s="77"/>
      <c r="AJ50" s="77"/>
      <c r="AK50" s="43"/>
      <c r="AL50" s="43"/>
      <c r="AM50" s="43"/>
      <c r="AN50" s="43"/>
      <c r="AO50" s="43"/>
      <c r="AP50" s="43"/>
      <c r="AQ50" s="43"/>
    </row>
    <row r="51" spans="1:43" ht="15" customHeight="1">
      <c r="A51" s="365"/>
      <c r="B51" s="45"/>
      <c r="C51" s="55"/>
      <c r="D51" s="40"/>
      <c r="E51" s="40"/>
      <c r="F51" s="40"/>
      <c r="G51" s="80"/>
      <c r="H51" s="40"/>
      <c r="I51" s="80"/>
      <c r="J51" s="40"/>
      <c r="K51" s="40"/>
      <c r="L51" s="40"/>
      <c r="M51" s="40"/>
      <c r="N51" s="40"/>
      <c r="O51" s="80"/>
      <c r="P51" s="40"/>
      <c r="Q51" s="40"/>
      <c r="Z51" s="76"/>
      <c r="AA51" s="76"/>
      <c r="AB51" s="77"/>
      <c r="AC51" s="77"/>
      <c r="AD51" s="77"/>
      <c r="AE51" s="77"/>
      <c r="AF51" s="77"/>
      <c r="AG51" s="77"/>
      <c r="AH51" s="77"/>
      <c r="AI51" s="77"/>
      <c r="AJ51" s="77"/>
      <c r="AK51" s="43"/>
      <c r="AL51" s="43"/>
      <c r="AM51" s="43"/>
      <c r="AN51" s="43"/>
      <c r="AO51" s="43"/>
      <c r="AP51" s="43"/>
      <c r="AQ51" s="43"/>
    </row>
  </sheetData>
  <mergeCells count="12">
    <mergeCell ref="L40:L41"/>
    <mergeCell ref="M40:M41"/>
    <mergeCell ref="N40:N41"/>
    <mergeCell ref="L12:L13"/>
    <mergeCell ref="M12:M13"/>
    <mergeCell ref="N12:N13"/>
    <mergeCell ref="T28:T29"/>
    <mergeCell ref="U28:U29"/>
    <mergeCell ref="F19:F20"/>
    <mergeCell ref="G19:G20"/>
    <mergeCell ref="H19:H20"/>
    <mergeCell ref="S28:S29"/>
  </mergeCells>
  <conditionalFormatting sqref="J16 P34 W42 P37:Q39 Q48:Q49 Q32:Q33 J48:M48 L43:M43 J38:K43 L38:M38 J35:M35 J32:M33 W12 W1 P1:R1 P6:P7 J5:M5 P20:Q20 J27:J30 L15:M15 H1:M1 K24:M30 J18:M18 J8:K15 L8:M10 J21 K20:M21">
    <cfRule type="cellIs" priority="1" dxfId="3" operator="equal" stopIfTrue="1">
      <formula>2</formula>
    </cfRule>
  </conditionalFormatting>
  <conditionalFormatting sqref="J20">
    <cfRule type="expression" priority="2" dxfId="10" stopIfTrue="1">
      <formula>$J$16=$J$23</formula>
    </cfRule>
  </conditionalFormatting>
  <conditionalFormatting sqref="I24">
    <cfRule type="cellIs" priority="3" dxfId="7" operator="equal" stopIfTrue="1">
      <formula>$J$23=2</formula>
    </cfRule>
  </conditionalFormatting>
  <conditionalFormatting sqref="D47:N47">
    <cfRule type="cellIs" priority="4" dxfId="4" operator="equal" stopIfTrue="1">
      <formula>$P$47=2</formula>
    </cfRule>
  </conditionalFormatting>
  <conditionalFormatting sqref="O47">
    <cfRule type="cellIs" priority="5" dxfId="5" operator="equal" stopIfTrue="1">
      <formula>$P$47=2</formula>
    </cfRule>
  </conditionalFormatting>
  <conditionalFormatting sqref="O41:O46">
    <cfRule type="cellIs" priority="6" dxfId="6" operator="equal" stopIfTrue="1">
      <formula>$P$47=2</formula>
    </cfRule>
  </conditionalFormatting>
  <conditionalFormatting sqref="D34:N34">
    <cfRule type="cellIs" priority="7" dxfId="7" operator="equal" stopIfTrue="1">
      <formula>$P$34=2</formula>
    </cfRule>
  </conditionalFormatting>
  <conditionalFormatting sqref="O34">
    <cfRule type="cellIs" priority="8" dxfId="8" operator="equal" stopIfTrue="1">
      <formula>$P$34=2</formula>
    </cfRule>
  </conditionalFormatting>
  <conditionalFormatting sqref="O35:O40">
    <cfRule type="cellIs" priority="9" dxfId="6" operator="equal" stopIfTrue="1">
      <formula>$P$34=2</formula>
    </cfRule>
  </conditionalFormatting>
  <conditionalFormatting sqref="P40:U40">
    <cfRule type="expression" priority="10" dxfId="4" stopIfTrue="1">
      <formula>$P$34=$P$47</formula>
    </cfRule>
  </conditionalFormatting>
  <conditionalFormatting sqref="V41">
    <cfRule type="expression" priority="11" dxfId="7" stopIfTrue="1">
      <formula>$P$34=$P$47</formula>
    </cfRule>
  </conditionalFormatting>
  <conditionalFormatting sqref="D23:H23">
    <cfRule type="cellIs" priority="12" dxfId="4" operator="equal" stopIfTrue="1">
      <formula>$J$23=2</formula>
    </cfRule>
  </conditionalFormatting>
  <conditionalFormatting sqref="D16:H16">
    <cfRule type="cellIs" priority="13" dxfId="7" operator="equal" stopIfTrue="1">
      <formula>$J$16=2</formula>
    </cfRule>
  </conditionalFormatting>
  <conditionalFormatting sqref="I23">
    <cfRule type="cellIs" priority="14" dxfId="5" operator="equal" stopIfTrue="1">
      <formula>$J$23=2</formula>
    </cfRule>
  </conditionalFormatting>
  <conditionalFormatting sqref="I16">
    <cfRule type="cellIs" priority="15" dxfId="8" operator="equal" stopIfTrue="1">
      <formula>$J$16=2</formula>
    </cfRule>
  </conditionalFormatting>
  <conditionalFormatting sqref="I17:I19">
    <cfRule type="cellIs" priority="16" dxfId="6" operator="equal" stopIfTrue="1">
      <formula>$J$16=2</formula>
    </cfRule>
  </conditionalFormatting>
  <conditionalFormatting sqref="I20:I22">
    <cfRule type="cellIs" priority="17" dxfId="6" operator="equal" stopIfTrue="1">
      <formula>$J$23=2</formula>
    </cfRule>
  </conditionalFormatting>
  <conditionalFormatting sqref="J19:N19">
    <cfRule type="expression" priority="18" dxfId="11" stopIfTrue="1">
      <formula>$J$16=$J$23</formula>
    </cfRule>
  </conditionalFormatting>
  <conditionalFormatting sqref="D6:N6">
    <cfRule type="cellIs" priority="19" dxfId="7" operator="equal" stopIfTrue="1">
      <formula>$P$6=2</formula>
    </cfRule>
  </conditionalFormatting>
  <conditionalFormatting sqref="O6">
    <cfRule type="cellIs" priority="20" dxfId="8" operator="equal" stopIfTrue="1">
      <formula>$P$6=2</formula>
    </cfRule>
  </conditionalFormatting>
  <conditionalFormatting sqref="O7:O12">
    <cfRule type="cellIs" priority="21" dxfId="6" operator="equal" stopIfTrue="1">
      <formula>$P$6=2</formula>
    </cfRule>
  </conditionalFormatting>
  <conditionalFormatting sqref="O20">
    <cfRule type="expression" priority="22" dxfId="7" stopIfTrue="1">
      <formula>$J$16=$J$23</formula>
    </cfRule>
  </conditionalFormatting>
  <conditionalFormatting sqref="O13:O19">
    <cfRule type="cellIs" priority="23" dxfId="6" operator="equal" stopIfTrue="1">
      <formula>$P$19=2</formula>
    </cfRule>
  </conditionalFormatting>
  <conditionalFormatting sqref="P13:U13">
    <cfRule type="expression" priority="24" dxfId="7" stopIfTrue="1">
      <formula>$P$19=$P$6</formula>
    </cfRule>
  </conditionalFormatting>
  <conditionalFormatting sqref="V14:V28">
    <cfRule type="cellIs" priority="25" dxfId="6" operator="equal" stopIfTrue="1">
      <formula>$W$13=2</formula>
    </cfRule>
  </conditionalFormatting>
  <conditionalFormatting sqref="V29:V40">
    <cfRule type="cellIs" priority="26" dxfId="6" operator="equal" stopIfTrue="1">
      <formula>$W$40=2</formula>
    </cfRule>
  </conditionalFormatting>
  <conditionalFormatting sqref="W28:Y28">
    <cfRule type="expression" priority="27" dxfId="4" stopIfTrue="1">
      <formula>$W$13=$W$40</formula>
    </cfRule>
  </conditionalFormatting>
  <conditionalFormatting sqref="V13">
    <cfRule type="expression" priority="28" dxfId="8" stopIfTrue="1">
      <formula>$P$6=$P$19</formula>
    </cfRule>
    <cfRule type="expression" priority="29" dxfId="6" stopIfTrue="1">
      <formula>$W$13&gt;2</formula>
    </cfRule>
    <cfRule type="cellIs" priority="30" dxfId="6" operator="equal" stopIfTrue="1">
      <formula>$W$13=2</formula>
    </cfRule>
  </conditionalFormatting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AX94"/>
  <sheetViews>
    <sheetView workbookViewId="0" topLeftCell="A36">
      <selection activeCell="N29" sqref="N29"/>
    </sheetView>
  </sheetViews>
  <sheetFormatPr defaultColWidth="9.00390625" defaultRowHeight="13.5"/>
  <cols>
    <col min="1" max="1" width="3.50390625" style="93" bestFit="1" customWidth="1"/>
    <col min="2" max="2" width="11.50390625" style="39" customWidth="1"/>
    <col min="3" max="3" width="12.50390625" style="38" customWidth="1"/>
    <col min="4" max="4" width="2.625" style="38" customWidth="1"/>
    <col min="5" max="5" width="3.50390625" style="37" bestFit="1" customWidth="1"/>
    <col min="6" max="6" width="2.625" style="79" customWidth="1"/>
    <col min="7" max="7" width="3.50390625" style="37" bestFit="1" customWidth="1"/>
    <col min="8" max="9" width="2.625" style="79" customWidth="1"/>
    <col min="10" max="10" width="2.625" style="37" customWidth="1"/>
    <col min="11" max="11" width="3.50390625" style="37" bestFit="1" customWidth="1"/>
    <col min="12" max="12" width="2.625" style="37" customWidth="1"/>
    <col min="13" max="13" width="3.50390625" style="37" bestFit="1" customWidth="1"/>
    <col min="14" max="15" width="2.625" style="79" customWidth="1"/>
    <col min="16" max="16" width="2.625" style="37" customWidth="1"/>
    <col min="17" max="17" width="3.50390625" style="37" bestFit="1" customWidth="1"/>
    <col min="18" max="18" width="2.625" style="79" customWidth="1"/>
    <col min="19" max="19" width="3.50390625" style="37" bestFit="1" customWidth="1"/>
    <col min="20" max="21" width="2.625" style="79" customWidth="1"/>
    <col min="22" max="22" width="2.625" style="37" customWidth="1"/>
    <col min="23" max="23" width="3.50390625" style="37" bestFit="1" customWidth="1"/>
    <col min="24" max="24" width="2.625" style="79" customWidth="1"/>
    <col min="25" max="25" width="3.50390625" style="37" bestFit="1" customWidth="1"/>
    <col min="26" max="26" width="2.625" style="79" customWidth="1"/>
    <col min="27" max="28" width="2.625" style="37" customWidth="1"/>
    <col min="29" max="33" width="2.625" style="89" customWidth="1"/>
    <col min="34" max="42" width="2.625" style="90" customWidth="1"/>
    <col min="43" max="16384" width="9.00390625" style="34" customWidth="1"/>
  </cols>
  <sheetData>
    <row r="1" spans="1:50" ht="21">
      <c r="A1" s="93">
        <v>15</v>
      </c>
      <c r="B1" s="35" t="s">
        <v>7</v>
      </c>
      <c r="C1" s="36"/>
      <c r="D1" s="36"/>
      <c r="AB1" s="42"/>
      <c r="AC1" s="95"/>
      <c r="AD1" s="95"/>
      <c r="AE1" s="95"/>
      <c r="AF1" s="95"/>
      <c r="AG1" s="95"/>
      <c r="AH1" s="92"/>
      <c r="AI1" s="92"/>
      <c r="AJ1" s="92"/>
      <c r="AK1" s="92"/>
      <c r="AL1" s="92"/>
      <c r="AM1" s="92"/>
      <c r="AN1" s="92"/>
      <c r="AO1" s="92"/>
      <c r="AP1" s="92"/>
      <c r="AQ1" s="43"/>
      <c r="AR1" s="43"/>
      <c r="AS1" s="43"/>
      <c r="AT1" s="43"/>
      <c r="AU1" s="43"/>
      <c r="AV1" s="43"/>
      <c r="AW1" s="43"/>
      <c r="AX1" s="43"/>
    </row>
    <row r="2" spans="2:50" ht="15" customHeight="1">
      <c r="B2" s="35"/>
      <c r="C2" s="36"/>
      <c r="D2" s="36"/>
      <c r="AB2" s="42"/>
      <c r="AC2" s="95"/>
      <c r="AD2" s="95"/>
      <c r="AE2" s="95"/>
      <c r="AF2" s="95"/>
      <c r="AG2" s="95"/>
      <c r="AH2" s="92"/>
      <c r="AI2" s="92"/>
      <c r="AJ2" s="92"/>
      <c r="AK2" s="92"/>
      <c r="AL2" s="92"/>
      <c r="AM2" s="92"/>
      <c r="AN2" s="92"/>
      <c r="AO2" s="92"/>
      <c r="AP2" s="92"/>
      <c r="AQ2" s="43"/>
      <c r="AR2" s="43"/>
      <c r="AS2" s="43"/>
      <c r="AT2" s="43"/>
      <c r="AU2" s="43"/>
      <c r="AV2" s="43"/>
      <c r="AW2" s="43"/>
      <c r="AX2" s="43"/>
    </row>
    <row r="3" spans="2:50" ht="15" customHeight="1">
      <c r="B3" s="35"/>
      <c r="C3" s="36"/>
      <c r="D3" s="36"/>
      <c r="AB3" s="42"/>
      <c r="AC3" s="95"/>
      <c r="AD3" s="95"/>
      <c r="AE3" s="95"/>
      <c r="AF3" s="95"/>
      <c r="AG3" s="95"/>
      <c r="AH3" s="92"/>
      <c r="AI3" s="92"/>
      <c r="AJ3" s="92"/>
      <c r="AK3" s="92"/>
      <c r="AL3" s="92"/>
      <c r="AM3" s="92"/>
      <c r="AN3" s="92"/>
      <c r="AO3" s="92"/>
      <c r="AP3" s="92"/>
      <c r="AQ3" s="43"/>
      <c r="AR3" s="43"/>
      <c r="AS3" s="43"/>
      <c r="AT3" s="43"/>
      <c r="AU3" s="43"/>
      <c r="AV3" s="43"/>
      <c r="AW3" s="43"/>
      <c r="AX3" s="43"/>
    </row>
    <row r="4" spans="1:50" ht="15" customHeight="1" thickBot="1">
      <c r="A4" s="364">
        <v>9</v>
      </c>
      <c r="B4" s="45" t="str">
        <f>IF(A4="","",VLOOKUP(A4,'参加者リスト'!$K$36:$M$121,2))</f>
        <v>佐伯芳香</v>
      </c>
      <c r="C4" s="46" t="str">
        <f>IF(A4="","",VLOOKUP(A4,'参加者リスト'!$K$36:$M$121,3))</f>
        <v>山口レディースクラブ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44"/>
      <c r="P4" s="44"/>
      <c r="Q4" s="42"/>
      <c r="S4" s="42"/>
      <c r="AB4" s="42"/>
      <c r="AC4" s="135"/>
      <c r="AD4" s="135"/>
      <c r="AE4" s="135"/>
      <c r="AF4" s="135"/>
      <c r="AG4" s="135"/>
      <c r="AH4" s="136"/>
      <c r="AI4" s="136"/>
      <c r="AJ4" s="136"/>
      <c r="AK4" s="136"/>
      <c r="AL4" s="136"/>
      <c r="AM4" s="136"/>
      <c r="AN4" s="136"/>
      <c r="AO4" s="136"/>
      <c r="AP4" s="136"/>
      <c r="AQ4" s="43"/>
      <c r="AR4" s="43"/>
      <c r="AS4" s="43"/>
      <c r="AT4" s="43"/>
      <c r="AU4" s="43"/>
      <c r="AV4" s="43"/>
      <c r="AW4" s="43"/>
      <c r="AX4" s="43"/>
    </row>
    <row r="5" spans="1:50" ht="15" customHeight="1" thickTop="1">
      <c r="A5" s="366">
        <v>10</v>
      </c>
      <c r="B5" s="45" t="str">
        <f>IF(A5="","",VLOOKUP(A5,'参加者リスト'!$K$36:$M$121,2))</f>
        <v>斉藤静枝</v>
      </c>
      <c r="C5" s="46" t="str">
        <f>IF(A5="","",VLOOKUP(A5,'参加者リスト'!$K$36:$M$121,3))</f>
        <v>山口レディースクラブ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130"/>
      <c r="O5" s="146">
        <f>IF(K7="","",IF(K7&gt;M7,"1","0")+IF(K8&gt;M8,"1","0")+IF(K10&gt;M10,"1","0"))</f>
        <v>0</v>
      </c>
      <c r="P5" s="137"/>
      <c r="Q5" s="42"/>
      <c r="S5" s="42"/>
      <c r="AB5" s="42"/>
      <c r="AC5" s="135"/>
      <c r="AD5" s="135"/>
      <c r="AE5" s="135"/>
      <c r="AF5" s="135"/>
      <c r="AG5" s="135"/>
      <c r="AH5" s="136"/>
      <c r="AI5" s="136"/>
      <c r="AJ5" s="136"/>
      <c r="AK5" s="136"/>
      <c r="AL5" s="136"/>
      <c r="AM5" s="136"/>
      <c r="AN5" s="136"/>
      <c r="AO5" s="136"/>
      <c r="AP5" s="136"/>
      <c r="AQ5" s="43"/>
      <c r="AR5" s="43"/>
      <c r="AS5" s="43"/>
      <c r="AT5" s="43"/>
      <c r="AU5" s="43"/>
      <c r="AV5" s="43"/>
      <c r="AW5" s="43"/>
      <c r="AX5" s="43"/>
    </row>
    <row r="6" spans="2:50" ht="15" customHeight="1">
      <c r="B6" s="34"/>
      <c r="C6" s="34"/>
      <c r="D6" s="33"/>
      <c r="E6" s="40"/>
      <c r="F6" s="40"/>
      <c r="G6" s="40"/>
      <c r="H6" s="40"/>
      <c r="I6" s="40"/>
      <c r="J6" s="40"/>
      <c r="K6" s="40"/>
      <c r="L6" s="40"/>
      <c r="M6" s="40"/>
      <c r="N6" s="109"/>
      <c r="O6" s="62"/>
      <c r="P6" s="137"/>
      <c r="Q6" s="42"/>
      <c r="S6" s="42"/>
      <c r="AB6" s="42"/>
      <c r="AC6" s="135"/>
      <c r="AD6" s="135"/>
      <c r="AE6" s="135"/>
      <c r="AF6" s="135"/>
      <c r="AG6" s="135"/>
      <c r="AH6" s="136"/>
      <c r="AI6" s="136"/>
      <c r="AJ6" s="136"/>
      <c r="AK6" s="136"/>
      <c r="AL6" s="136"/>
      <c r="AM6" s="136"/>
      <c r="AN6" s="136"/>
      <c r="AO6" s="136"/>
      <c r="AP6" s="136"/>
      <c r="AQ6" s="43"/>
      <c r="AR6" s="43"/>
      <c r="AS6" s="43"/>
      <c r="AT6" s="43"/>
      <c r="AU6" s="43"/>
      <c r="AV6" s="43"/>
      <c r="AW6" s="43"/>
      <c r="AX6" s="43"/>
    </row>
    <row r="7" spans="1:50" ht="15" customHeight="1">
      <c r="A7" s="366"/>
      <c r="B7" s="45"/>
      <c r="C7" s="46"/>
      <c r="E7" s="41"/>
      <c r="F7" s="82"/>
      <c r="G7" s="41"/>
      <c r="H7" s="80"/>
      <c r="I7" s="80"/>
      <c r="J7" s="61"/>
      <c r="K7" s="122">
        <v>17</v>
      </c>
      <c r="L7" s="52" t="s">
        <v>65</v>
      </c>
      <c r="M7" s="122">
        <v>21</v>
      </c>
      <c r="N7" s="109"/>
      <c r="O7" s="62"/>
      <c r="P7" s="62"/>
      <c r="Q7" s="42"/>
      <c r="S7" s="42"/>
      <c r="AB7" s="42"/>
      <c r="AC7" s="135"/>
      <c r="AD7" s="135"/>
      <c r="AE7" s="135"/>
      <c r="AF7" s="135"/>
      <c r="AG7" s="135"/>
      <c r="AH7" s="136"/>
      <c r="AI7" s="136"/>
      <c r="AJ7" s="136"/>
      <c r="AK7" s="136"/>
      <c r="AL7" s="136"/>
      <c r="AM7" s="136"/>
      <c r="AN7" s="136"/>
      <c r="AO7" s="136"/>
      <c r="AP7" s="136"/>
      <c r="AQ7" s="43"/>
      <c r="AR7" s="43"/>
      <c r="AS7" s="43"/>
      <c r="AT7" s="43"/>
      <c r="AU7" s="43"/>
      <c r="AV7" s="43"/>
      <c r="AW7" s="43"/>
      <c r="AX7" s="43"/>
    </row>
    <row r="8" spans="1:50" ht="15" customHeight="1" thickBot="1">
      <c r="A8" s="365"/>
      <c r="B8" s="45"/>
      <c r="C8" s="55"/>
      <c r="E8" s="41"/>
      <c r="F8" s="82"/>
      <c r="G8" s="41"/>
      <c r="H8" s="80"/>
      <c r="I8" s="80"/>
      <c r="J8" s="61"/>
      <c r="K8" s="304">
        <v>13</v>
      </c>
      <c r="L8" s="257" t="s">
        <v>65</v>
      </c>
      <c r="M8" s="304">
        <v>21</v>
      </c>
      <c r="N8" s="119"/>
      <c r="P8" s="62"/>
      <c r="Q8" s="40"/>
      <c r="R8" s="80"/>
      <c r="S8" s="40"/>
      <c r="T8" s="80"/>
      <c r="U8" s="44"/>
      <c r="V8" s="44"/>
      <c r="W8" s="44"/>
      <c r="X8" s="80"/>
      <c r="Y8" s="40"/>
      <c r="Z8" s="80"/>
      <c r="AA8" s="54"/>
      <c r="AB8" s="43"/>
      <c r="AC8" s="95"/>
      <c r="AD8" s="95"/>
      <c r="AE8" s="95"/>
      <c r="AF8" s="95"/>
      <c r="AG8" s="95"/>
      <c r="AH8" s="92"/>
      <c r="AI8" s="92"/>
      <c r="AJ8" s="92"/>
      <c r="AK8" s="92"/>
      <c r="AL8" s="92"/>
      <c r="AM8" s="92"/>
      <c r="AN8" s="92"/>
      <c r="AO8" s="92"/>
      <c r="AP8" s="92"/>
      <c r="AQ8" s="43"/>
      <c r="AR8" s="43"/>
      <c r="AS8" s="43"/>
      <c r="AT8" s="43"/>
      <c r="AU8" s="43"/>
      <c r="AV8" s="43"/>
      <c r="AW8" s="43"/>
      <c r="AX8" s="43"/>
    </row>
    <row r="9" spans="1:50" ht="15" customHeight="1" thickTop="1">
      <c r="A9" s="92"/>
      <c r="B9" s="43"/>
      <c r="C9" s="43"/>
      <c r="E9" s="41"/>
      <c r="F9" s="82"/>
      <c r="G9" s="41"/>
      <c r="H9" s="80"/>
      <c r="I9" s="80"/>
      <c r="J9" s="61"/>
      <c r="K9" s="304"/>
      <c r="L9" s="257"/>
      <c r="M9" s="304"/>
      <c r="N9" s="119"/>
      <c r="O9" s="101"/>
      <c r="P9" s="101"/>
      <c r="Q9" s="101"/>
      <c r="R9" s="101"/>
      <c r="S9" s="101"/>
      <c r="T9" s="130"/>
      <c r="U9" s="146">
        <f>IF(Q15="","",IF(Q15&gt;S15,"1","0")+IF(Q16&gt;S16,"1","0")+IF(Q18&gt;S18,"1","0"))</f>
        <v>0</v>
      </c>
      <c r="V9" s="44"/>
      <c r="W9" s="44"/>
      <c r="X9" s="80"/>
      <c r="Y9" s="40"/>
      <c r="Z9" s="80"/>
      <c r="AA9" s="54"/>
      <c r="AB9" s="43"/>
      <c r="AC9" s="95"/>
      <c r="AD9" s="95"/>
      <c r="AE9" s="95"/>
      <c r="AF9" s="95"/>
      <c r="AG9" s="95"/>
      <c r="AH9" s="92"/>
      <c r="AI9" s="92"/>
      <c r="AJ9" s="92"/>
      <c r="AK9" s="92"/>
      <c r="AL9" s="92"/>
      <c r="AM9" s="92"/>
      <c r="AN9" s="92"/>
      <c r="AO9" s="92"/>
      <c r="AP9" s="92"/>
      <c r="AQ9" s="43"/>
      <c r="AR9" s="43"/>
      <c r="AS9" s="43"/>
      <c r="AT9" s="43"/>
      <c r="AU9" s="43"/>
      <c r="AV9" s="43"/>
      <c r="AW9" s="43"/>
      <c r="AX9" s="43"/>
    </row>
    <row r="10" spans="1:50" ht="15" customHeight="1" thickBot="1">
      <c r="A10" s="364">
        <v>19</v>
      </c>
      <c r="B10" s="45" t="str">
        <f>IF(A10="","",VLOOKUP(A10,'参加者リスト'!$K$36:$M$121,2))</f>
        <v>大山啓子</v>
      </c>
      <c r="C10" s="46" t="str">
        <f>IF(A10="","",VLOOKUP(A10,'参加者リスト'!$K$36:$M$121,3))</f>
        <v>新南陽レインボー</v>
      </c>
      <c r="D10" s="102"/>
      <c r="E10" s="102"/>
      <c r="F10" s="102"/>
      <c r="G10" s="102"/>
      <c r="H10" s="102"/>
      <c r="I10" s="83"/>
      <c r="J10" s="44"/>
      <c r="K10" s="122"/>
      <c r="L10" s="123">
        <f>IF(K7="","-",IF(M7="","-",IF(O5*O12=0,"","-")))</f>
      </c>
      <c r="M10" s="122"/>
      <c r="N10" s="119"/>
      <c r="O10" s="62"/>
      <c r="P10" s="62"/>
      <c r="Q10" s="62"/>
      <c r="R10" s="62"/>
      <c r="S10" s="62"/>
      <c r="T10" s="132"/>
      <c r="U10" s="62"/>
      <c r="V10" s="40"/>
      <c r="W10" s="40"/>
      <c r="X10" s="80"/>
      <c r="Y10" s="40"/>
      <c r="Z10" s="80"/>
      <c r="AA10" s="54"/>
      <c r="AB10" s="40"/>
      <c r="AC10" s="92"/>
      <c r="AD10" s="92"/>
      <c r="AE10" s="95"/>
      <c r="AF10" s="95"/>
      <c r="AG10" s="95"/>
      <c r="AH10" s="92"/>
      <c r="AI10" s="92"/>
      <c r="AJ10" s="92"/>
      <c r="AK10" s="92"/>
      <c r="AL10" s="92"/>
      <c r="AM10" s="92"/>
      <c r="AN10" s="92"/>
      <c r="AO10" s="92"/>
      <c r="AP10" s="92"/>
      <c r="AQ10" s="43"/>
      <c r="AR10" s="43"/>
      <c r="AS10" s="43"/>
      <c r="AT10" s="43"/>
      <c r="AU10" s="43"/>
      <c r="AV10" s="43"/>
      <c r="AW10" s="43"/>
      <c r="AX10" s="43"/>
    </row>
    <row r="11" spans="1:50" ht="15" customHeight="1" thickTop="1">
      <c r="A11" s="366">
        <v>20</v>
      </c>
      <c r="B11" s="45" t="str">
        <f>IF(A11="","",VLOOKUP(A11,'参加者リスト'!$K$36:$M$121,2))</f>
        <v>中畑孝子</v>
      </c>
      <c r="C11" s="46" t="str">
        <f>IF(A11="","",VLOOKUP(A11,'参加者リスト'!$K$36:$M$121,3))</f>
        <v>新南陽レインボー</v>
      </c>
      <c r="D11" s="139"/>
      <c r="E11" s="122">
        <v>14</v>
      </c>
      <c r="F11" s="52" t="s">
        <v>65</v>
      </c>
      <c r="G11" s="122">
        <v>21</v>
      </c>
      <c r="H11" s="131"/>
      <c r="I11" s="146">
        <f>IF(E11="","",IF(E11&gt;G11,"1","0")+IF(E12&gt;G12,"1","0")+IF(E14&gt;G14,"1","0"))</f>
        <v>0</v>
      </c>
      <c r="J11" s="40"/>
      <c r="K11" s="34"/>
      <c r="L11" s="34"/>
      <c r="M11" s="34"/>
      <c r="N11" s="119"/>
      <c r="O11" s="62"/>
      <c r="P11" s="62"/>
      <c r="Q11" s="40"/>
      <c r="R11" s="80"/>
      <c r="S11" s="40"/>
      <c r="T11" s="132"/>
      <c r="U11" s="80"/>
      <c r="V11" s="40"/>
      <c r="W11" s="40"/>
      <c r="X11" s="85"/>
      <c r="Y11" s="57"/>
      <c r="Z11" s="85"/>
      <c r="AA11" s="40"/>
      <c r="AB11" s="40"/>
      <c r="AC11" s="95"/>
      <c r="AD11" s="95"/>
      <c r="AE11" s="95"/>
      <c r="AF11" s="95"/>
      <c r="AG11" s="95"/>
      <c r="AH11" s="92"/>
      <c r="AI11" s="92"/>
      <c r="AJ11" s="92"/>
      <c r="AK11" s="92"/>
      <c r="AL11" s="92"/>
      <c r="AM11" s="92"/>
      <c r="AN11" s="92"/>
      <c r="AO11" s="92"/>
      <c r="AP11" s="92"/>
      <c r="AQ11" s="43"/>
      <c r="AR11" s="43"/>
      <c r="AS11" s="43"/>
      <c r="AT11" s="43"/>
      <c r="AU11" s="43"/>
      <c r="AV11" s="43"/>
      <c r="AW11" s="43"/>
      <c r="AX11" s="43"/>
    </row>
    <row r="12" spans="2:50" ht="15" customHeight="1" thickBot="1">
      <c r="B12" s="34"/>
      <c r="C12" s="34"/>
      <c r="D12" s="48"/>
      <c r="E12" s="304">
        <v>14</v>
      </c>
      <c r="F12" s="257" t="s">
        <v>65</v>
      </c>
      <c r="G12" s="304">
        <v>21</v>
      </c>
      <c r="H12" s="109"/>
      <c r="I12" s="96"/>
      <c r="J12" s="96"/>
      <c r="K12" s="96"/>
      <c r="L12" s="96"/>
      <c r="M12" s="96"/>
      <c r="N12" s="128"/>
      <c r="O12" s="147">
        <f>IF(K7="","",IF(K7&lt;M7,"1","0")+IF(K8&lt;M8,"1","0")+IF(K10&lt;M10,"1","0"))</f>
        <v>2</v>
      </c>
      <c r="P12" s="138"/>
      <c r="Q12" s="56"/>
      <c r="R12" s="85"/>
      <c r="S12" s="61"/>
      <c r="T12" s="132"/>
      <c r="U12" s="80"/>
      <c r="V12" s="54"/>
      <c r="W12" s="54"/>
      <c r="X12" s="80"/>
      <c r="Y12" s="40"/>
      <c r="Z12" s="80"/>
      <c r="AA12" s="40"/>
      <c r="AB12" s="40"/>
      <c r="AC12" s="95"/>
      <c r="AD12" s="95"/>
      <c r="AE12" s="95"/>
      <c r="AF12" s="95"/>
      <c r="AG12" s="95"/>
      <c r="AH12" s="92"/>
      <c r="AI12" s="92"/>
      <c r="AJ12" s="92"/>
      <c r="AK12" s="92"/>
      <c r="AL12" s="92"/>
      <c r="AM12" s="92"/>
      <c r="AN12" s="92"/>
      <c r="AO12" s="92"/>
      <c r="AP12" s="92"/>
      <c r="AQ12" s="43"/>
      <c r="AR12" s="43"/>
      <c r="AS12" s="43"/>
      <c r="AT12" s="43"/>
      <c r="AU12" s="43"/>
      <c r="AV12" s="43"/>
      <c r="AW12" s="43"/>
      <c r="AX12" s="43"/>
    </row>
    <row r="13" spans="1:50" ht="15" customHeight="1" thickTop="1">
      <c r="A13" s="366"/>
      <c r="B13" s="45"/>
      <c r="C13" s="46"/>
      <c r="D13" s="69"/>
      <c r="E13" s="307"/>
      <c r="F13" s="307"/>
      <c r="G13" s="307"/>
      <c r="H13" s="109"/>
      <c r="I13" s="52"/>
      <c r="J13" s="40"/>
      <c r="K13" s="40"/>
      <c r="L13" s="40"/>
      <c r="M13" s="51"/>
      <c r="N13" s="62"/>
      <c r="O13" s="62"/>
      <c r="P13" s="62"/>
      <c r="Q13" s="59"/>
      <c r="R13" s="62"/>
      <c r="S13" s="60"/>
      <c r="T13" s="132"/>
      <c r="U13" s="80"/>
      <c r="X13" s="52"/>
      <c r="Y13" s="52"/>
      <c r="Z13" s="52"/>
      <c r="AA13" s="40"/>
      <c r="AB13" s="40"/>
      <c r="AC13" s="95"/>
      <c r="AD13" s="95"/>
      <c r="AE13" s="95"/>
      <c r="AF13" s="95"/>
      <c r="AG13" s="95"/>
      <c r="AH13" s="92"/>
      <c r="AI13" s="92"/>
      <c r="AJ13" s="92"/>
      <c r="AK13" s="92"/>
      <c r="AL13" s="92"/>
      <c r="AM13" s="92"/>
      <c r="AN13" s="92"/>
      <c r="AO13" s="92"/>
      <c r="AP13" s="92"/>
      <c r="AQ13" s="43"/>
      <c r="AR13" s="43"/>
      <c r="AS13" s="43"/>
      <c r="AT13" s="43"/>
      <c r="AU13" s="43"/>
      <c r="AV13" s="43"/>
      <c r="AW13" s="43"/>
      <c r="AX13" s="43"/>
    </row>
    <row r="14" spans="1:50" ht="15" customHeight="1" thickBot="1">
      <c r="A14" s="364">
        <v>11</v>
      </c>
      <c r="B14" s="45" t="str">
        <f>IF(A14="","",VLOOKUP(A14,'参加者リスト'!$K$36:$M$121,2))</f>
        <v>大田宙子</v>
      </c>
      <c r="C14" s="46" t="str">
        <f>IF(A14="","",VLOOKUP(A14,'参加者リスト'!$K$36:$M$121,3))</f>
        <v>宇部シャトルズ</v>
      </c>
      <c r="D14" s="140"/>
      <c r="E14" s="122"/>
      <c r="F14" s="123">
        <f>IF(E11="","-",IF(G11="","-",IF(I11*I14=0,"","-")))</f>
      </c>
      <c r="G14" s="122"/>
      <c r="H14" s="128"/>
      <c r="I14" s="147">
        <f>IF(E11="","",IF(E11&lt;G11,"1","0")+IF(E12&lt;G12,"1","0")+IF(E14&lt;G14,"1","0"))</f>
        <v>2</v>
      </c>
      <c r="J14" s="40"/>
      <c r="K14" s="61"/>
      <c r="L14" s="61"/>
      <c r="M14" s="51"/>
      <c r="N14" s="62"/>
      <c r="O14" s="62"/>
      <c r="P14" s="59"/>
      <c r="Q14" s="40"/>
      <c r="R14" s="40"/>
      <c r="S14" s="40"/>
      <c r="T14" s="132"/>
      <c r="U14" s="80"/>
      <c r="X14" s="52"/>
      <c r="Y14" s="52"/>
      <c r="Z14" s="52"/>
      <c r="AA14" s="53"/>
      <c r="AB14" s="40"/>
      <c r="AC14" s="95"/>
      <c r="AD14" s="95"/>
      <c r="AE14" s="95"/>
      <c r="AF14" s="95"/>
      <c r="AG14" s="95"/>
      <c r="AH14" s="92"/>
      <c r="AI14" s="95"/>
      <c r="AJ14" s="95"/>
      <c r="AK14" s="92"/>
      <c r="AL14" s="92"/>
      <c r="AM14" s="92"/>
      <c r="AN14" s="92"/>
      <c r="AO14" s="92"/>
      <c r="AP14" s="92"/>
      <c r="AQ14" s="43"/>
      <c r="AR14" s="43"/>
      <c r="AS14" s="43"/>
      <c r="AT14" s="43"/>
      <c r="AU14" s="43"/>
      <c r="AV14" s="43"/>
      <c r="AW14" s="43"/>
      <c r="AX14" s="43"/>
    </row>
    <row r="15" spans="1:50" ht="15" customHeight="1" thickTop="1">
      <c r="A15" s="364">
        <v>12</v>
      </c>
      <c r="B15" s="45" t="str">
        <f>IF(A15="","",VLOOKUP(A15,'参加者リスト'!$K$36:$M$121,2))</f>
        <v>松永千史</v>
      </c>
      <c r="C15" s="46" t="str">
        <f>IF(A15="","",VLOOKUP(A15,'参加者リスト'!$K$36:$M$121,3))</f>
        <v>宇部シャトルズ</v>
      </c>
      <c r="D15" s="33"/>
      <c r="E15" s="99"/>
      <c r="F15" s="99"/>
      <c r="G15" s="99"/>
      <c r="H15" s="99"/>
      <c r="J15" s="61"/>
      <c r="K15" s="61"/>
      <c r="L15" s="61"/>
      <c r="M15" s="51"/>
      <c r="N15" s="62"/>
      <c r="O15" s="62"/>
      <c r="P15" s="59"/>
      <c r="Q15" s="122">
        <v>16</v>
      </c>
      <c r="R15" s="52" t="s">
        <v>65</v>
      </c>
      <c r="S15" s="122">
        <v>21</v>
      </c>
      <c r="T15" s="132"/>
      <c r="U15" s="80"/>
      <c r="X15" s="52"/>
      <c r="Y15" s="52"/>
      <c r="Z15" s="52"/>
      <c r="AA15" s="53"/>
      <c r="AB15" s="40"/>
      <c r="AC15" s="95"/>
      <c r="AD15" s="95"/>
      <c r="AE15" s="95"/>
      <c r="AF15" s="95"/>
      <c r="AG15" s="95"/>
      <c r="AH15" s="92"/>
      <c r="AI15" s="95"/>
      <c r="AJ15" s="95"/>
      <c r="AK15" s="92"/>
      <c r="AL15" s="92"/>
      <c r="AM15" s="92"/>
      <c r="AN15" s="92"/>
      <c r="AO15" s="92"/>
      <c r="AP15" s="92"/>
      <c r="AQ15" s="43"/>
      <c r="AR15" s="43"/>
      <c r="AS15" s="43"/>
      <c r="AT15" s="43"/>
      <c r="AU15" s="43"/>
      <c r="AV15" s="43"/>
      <c r="AW15" s="43"/>
      <c r="AX15" s="43"/>
    </row>
    <row r="16" spans="1:50" ht="15" customHeight="1" thickBot="1">
      <c r="A16" s="364"/>
      <c r="B16" s="49"/>
      <c r="C16" s="32"/>
      <c r="D16" s="32"/>
      <c r="E16" s="43"/>
      <c r="F16" s="81"/>
      <c r="G16" s="43"/>
      <c r="J16" s="61"/>
      <c r="K16" s="61"/>
      <c r="L16" s="61"/>
      <c r="M16" s="51"/>
      <c r="N16" s="62"/>
      <c r="O16" s="62"/>
      <c r="P16" s="62"/>
      <c r="Q16" s="304">
        <v>13</v>
      </c>
      <c r="R16" s="257" t="s">
        <v>65</v>
      </c>
      <c r="S16" s="304">
        <v>21</v>
      </c>
      <c r="T16" s="132"/>
      <c r="U16" s="42"/>
      <c r="X16" s="52"/>
      <c r="Y16" s="52"/>
      <c r="Z16" s="52"/>
      <c r="AA16" s="53"/>
      <c r="AB16" s="40"/>
      <c r="AC16" s="95"/>
      <c r="AD16" s="95"/>
      <c r="AE16" s="95"/>
      <c r="AF16" s="95"/>
      <c r="AG16" s="95"/>
      <c r="AH16" s="92"/>
      <c r="AI16" s="95"/>
      <c r="AJ16" s="95"/>
      <c r="AK16" s="92"/>
      <c r="AL16" s="92"/>
      <c r="AM16" s="92"/>
      <c r="AN16" s="92"/>
      <c r="AO16" s="92"/>
      <c r="AP16" s="92"/>
      <c r="AQ16" s="43"/>
      <c r="AR16" s="43"/>
      <c r="AS16" s="43"/>
      <c r="AT16" s="43"/>
      <c r="AU16" s="43"/>
      <c r="AV16" s="43"/>
      <c r="AW16" s="43"/>
      <c r="AX16" s="43"/>
    </row>
    <row r="17" spans="1:50" ht="15" customHeight="1" thickTop="1">
      <c r="A17" s="364"/>
      <c r="B17" s="49"/>
      <c r="C17" s="32"/>
      <c r="D17" s="32"/>
      <c r="E17" s="43"/>
      <c r="F17" s="81"/>
      <c r="G17" s="43"/>
      <c r="J17" s="61"/>
      <c r="K17" s="61"/>
      <c r="L17" s="61"/>
      <c r="M17" s="51"/>
      <c r="N17" s="62"/>
      <c r="O17" s="62"/>
      <c r="P17" s="62"/>
      <c r="Q17" s="304"/>
      <c r="R17" s="257"/>
      <c r="S17" s="304"/>
      <c r="T17" s="132"/>
      <c r="U17" s="97"/>
      <c r="V17" s="97"/>
      <c r="W17" s="97"/>
      <c r="X17" s="97"/>
      <c r="Y17" s="97"/>
      <c r="Z17" s="130"/>
      <c r="AA17" s="146">
        <f>IF(W31="","",IF(W31&gt;Y31,"1","0")+IF(W32&gt;Y32,"1","0")+IF(W34&gt;Y34,"1","0"))</f>
        <v>1</v>
      </c>
      <c r="AB17" s="40"/>
      <c r="AC17" s="95"/>
      <c r="AD17" s="95"/>
      <c r="AE17" s="95"/>
      <c r="AF17" s="95"/>
      <c r="AG17" s="95"/>
      <c r="AH17" s="92"/>
      <c r="AI17" s="95"/>
      <c r="AJ17" s="95"/>
      <c r="AK17" s="92"/>
      <c r="AL17" s="92"/>
      <c r="AM17" s="92"/>
      <c r="AN17" s="92"/>
      <c r="AO17" s="92"/>
      <c r="AP17" s="92"/>
      <c r="AQ17" s="43"/>
      <c r="AR17" s="43"/>
      <c r="AS17" s="43"/>
      <c r="AT17" s="43"/>
      <c r="AU17" s="43"/>
      <c r="AV17" s="43"/>
      <c r="AW17" s="43"/>
      <c r="AX17" s="43"/>
    </row>
    <row r="18" spans="1:50" ht="15" customHeight="1" thickBot="1">
      <c r="A18" s="364">
        <v>5</v>
      </c>
      <c r="B18" s="45" t="str">
        <f>IF(A18="","",VLOOKUP(A18,'参加者リスト'!$K$36:$M$121,2))</f>
        <v>二井聡子</v>
      </c>
      <c r="C18" s="46" t="str">
        <f>IF(A18="","",VLOOKUP(A18,'参加者リスト'!$K$36:$M$121,3))</f>
        <v>山口ふしのクラブ</v>
      </c>
      <c r="D18" s="102"/>
      <c r="E18" s="102"/>
      <c r="F18" s="102"/>
      <c r="G18" s="102"/>
      <c r="H18" s="102"/>
      <c r="I18" s="83"/>
      <c r="J18" s="44"/>
      <c r="K18" s="56"/>
      <c r="L18" s="56"/>
      <c r="M18" s="51"/>
      <c r="N18" s="62"/>
      <c r="O18" s="62"/>
      <c r="P18" s="62"/>
      <c r="Q18" s="122"/>
      <c r="R18" s="123">
        <f>IF(Q15="","-",IF(S15="","-",IF(U9*U24=0,"","-")))</f>
      </c>
      <c r="S18" s="122"/>
      <c r="T18" s="132"/>
      <c r="U18" s="80"/>
      <c r="V18" s="50"/>
      <c r="W18" s="50"/>
      <c r="X18" s="52"/>
      <c r="Y18" s="52"/>
      <c r="Z18" s="115"/>
      <c r="AA18" s="64"/>
      <c r="AB18" s="40"/>
      <c r="AC18" s="95"/>
      <c r="AD18" s="95"/>
      <c r="AE18" s="95"/>
      <c r="AF18" s="95"/>
      <c r="AG18" s="95"/>
      <c r="AH18" s="92"/>
      <c r="AI18" s="95"/>
      <c r="AJ18" s="95"/>
      <c r="AK18" s="92"/>
      <c r="AL18" s="92"/>
      <c r="AM18" s="92"/>
      <c r="AN18" s="92"/>
      <c r="AO18" s="92"/>
      <c r="AP18" s="92"/>
      <c r="AQ18" s="43"/>
      <c r="AR18" s="43"/>
      <c r="AS18" s="43"/>
      <c r="AT18" s="43"/>
      <c r="AU18" s="43"/>
      <c r="AV18" s="43"/>
      <c r="AW18" s="43"/>
      <c r="AX18" s="43"/>
    </row>
    <row r="19" spans="1:50" ht="15" customHeight="1" thickTop="1">
      <c r="A19" s="364">
        <f>A18+1</f>
        <v>6</v>
      </c>
      <c r="B19" s="45" t="str">
        <f>IF(A19="","",VLOOKUP(A19,'参加者リスト'!$K$36:$M$121,2))</f>
        <v>山根恵美子</v>
      </c>
      <c r="C19" s="46" t="str">
        <f>IF(A19="","",VLOOKUP(A19,'参加者リスト'!$K$36:$M$121,3))</f>
        <v>山口ふしのクラブ</v>
      </c>
      <c r="D19" s="139"/>
      <c r="E19" s="122">
        <v>21</v>
      </c>
      <c r="F19" s="52" t="s">
        <v>65</v>
      </c>
      <c r="G19" s="122">
        <v>6</v>
      </c>
      <c r="H19" s="131"/>
      <c r="I19" s="146">
        <f>IF(E19="","",IF(E19&gt;G19,"1","0")+IF(E20&gt;G20,"1","0")+IF(E22&gt;G22,"1","0"))</f>
        <v>2</v>
      </c>
      <c r="J19" s="40"/>
      <c r="K19" s="40"/>
      <c r="L19" s="40"/>
      <c r="M19" s="51"/>
      <c r="N19" s="62"/>
      <c r="O19" s="62"/>
      <c r="P19" s="62"/>
      <c r="Q19" s="34"/>
      <c r="R19" s="34"/>
      <c r="S19" s="34"/>
      <c r="T19" s="132"/>
      <c r="U19" s="80"/>
      <c r="V19" s="50"/>
      <c r="W19" s="50"/>
      <c r="X19" s="52"/>
      <c r="Y19" s="52"/>
      <c r="Z19" s="115"/>
      <c r="AA19" s="64"/>
      <c r="AB19" s="40"/>
      <c r="AC19" s="95"/>
      <c r="AD19" s="95"/>
      <c r="AE19" s="95"/>
      <c r="AF19" s="95"/>
      <c r="AG19" s="95"/>
      <c r="AH19" s="92"/>
      <c r="AI19" s="92"/>
      <c r="AJ19" s="92"/>
      <c r="AK19" s="92"/>
      <c r="AL19" s="92"/>
      <c r="AM19" s="92"/>
      <c r="AN19" s="92"/>
      <c r="AO19" s="92"/>
      <c r="AP19" s="92"/>
      <c r="AQ19" s="43"/>
      <c r="AR19" s="43"/>
      <c r="AS19" s="43"/>
      <c r="AT19" s="43"/>
      <c r="AU19" s="43"/>
      <c r="AV19" s="43"/>
      <c r="AW19" s="43"/>
      <c r="AX19" s="43"/>
    </row>
    <row r="20" spans="1:50" ht="15" customHeight="1" thickBot="1">
      <c r="A20" s="92"/>
      <c r="B20" s="43"/>
      <c r="C20" s="43"/>
      <c r="D20" s="48"/>
      <c r="E20" s="304">
        <v>21</v>
      </c>
      <c r="F20" s="257" t="s">
        <v>65</v>
      </c>
      <c r="G20" s="304">
        <v>16</v>
      </c>
      <c r="H20" s="109"/>
      <c r="I20" s="96"/>
      <c r="J20" s="96"/>
      <c r="K20" s="96"/>
      <c r="L20" s="96"/>
      <c r="M20" s="96"/>
      <c r="N20" s="62"/>
      <c r="O20" s="56"/>
      <c r="P20" s="44"/>
      <c r="Q20" s="44"/>
      <c r="R20" s="62"/>
      <c r="S20" s="60"/>
      <c r="T20" s="132"/>
      <c r="U20" s="80"/>
      <c r="V20" s="50"/>
      <c r="W20" s="50"/>
      <c r="X20" s="52"/>
      <c r="Y20" s="52"/>
      <c r="Z20" s="115"/>
      <c r="AA20" s="64"/>
      <c r="AB20" s="40"/>
      <c r="AC20" s="95"/>
      <c r="AD20" s="95"/>
      <c r="AE20" s="95"/>
      <c r="AF20" s="95"/>
      <c r="AG20" s="95"/>
      <c r="AH20" s="92"/>
      <c r="AI20" s="92"/>
      <c r="AJ20" s="92"/>
      <c r="AK20" s="92"/>
      <c r="AL20" s="92"/>
      <c r="AM20" s="92"/>
      <c r="AN20" s="92"/>
      <c r="AO20" s="92"/>
      <c r="AP20" s="92"/>
      <c r="AQ20" s="43"/>
      <c r="AR20" s="43"/>
      <c r="AS20" s="43"/>
      <c r="AT20" s="43"/>
      <c r="AU20" s="43"/>
      <c r="AV20" s="43"/>
      <c r="AW20" s="43"/>
      <c r="AX20" s="43"/>
    </row>
    <row r="21" spans="1:50" ht="15" customHeight="1" thickTop="1">
      <c r="A21" s="92"/>
      <c r="B21" s="43"/>
      <c r="C21" s="43"/>
      <c r="D21" s="69"/>
      <c r="E21" s="307"/>
      <c r="F21" s="307"/>
      <c r="G21" s="307"/>
      <c r="H21" s="109"/>
      <c r="I21" s="52"/>
      <c r="J21" s="52"/>
      <c r="K21" s="52"/>
      <c r="L21" s="52"/>
      <c r="M21" s="52"/>
      <c r="N21" s="130"/>
      <c r="O21" s="146">
        <f>IF(K23="","",IF(K23&gt;M23,"1","0")+IF(K24&gt;M24,"1","0")+IF(K26&gt;M26,"1","0"))</f>
        <v>1</v>
      </c>
      <c r="Q21" s="40"/>
      <c r="R21" s="62"/>
      <c r="S21" s="60"/>
      <c r="T21" s="132"/>
      <c r="U21" s="80"/>
      <c r="V21" s="50"/>
      <c r="W21" s="50"/>
      <c r="X21" s="52"/>
      <c r="Y21" s="52"/>
      <c r="Z21" s="115"/>
      <c r="AA21" s="64"/>
      <c r="AB21" s="40"/>
      <c r="AC21" s="95"/>
      <c r="AD21" s="95"/>
      <c r="AE21" s="95"/>
      <c r="AF21" s="95"/>
      <c r="AG21" s="95"/>
      <c r="AH21" s="92"/>
      <c r="AI21" s="92"/>
      <c r="AJ21" s="92"/>
      <c r="AK21" s="92"/>
      <c r="AL21" s="92"/>
      <c r="AM21" s="92"/>
      <c r="AN21" s="92"/>
      <c r="AO21" s="92"/>
      <c r="AP21" s="92"/>
      <c r="AQ21" s="43"/>
      <c r="AR21" s="43"/>
      <c r="AS21" s="43"/>
      <c r="AT21" s="43"/>
      <c r="AU21" s="43"/>
      <c r="AV21" s="43"/>
      <c r="AW21" s="43"/>
      <c r="AX21" s="43"/>
    </row>
    <row r="22" spans="1:50" ht="15" customHeight="1" thickBot="1">
      <c r="A22" s="364">
        <v>23</v>
      </c>
      <c r="B22" s="45" t="str">
        <f>IF(A22="","",VLOOKUP(A22,'参加者リスト'!$K$36:$M$121,2))</f>
        <v>小川善己</v>
      </c>
      <c r="C22" s="46" t="str">
        <f>IF(A22="","",VLOOKUP(A22,'参加者リスト'!$K$36:$M$121,3))</f>
        <v>姫山シャトルズ</v>
      </c>
      <c r="D22" s="140"/>
      <c r="E22" s="122"/>
      <c r="F22" s="123">
        <f>IF(E19="","-",IF(G19="","-",IF(I19*I22=0,"","-")))</f>
      </c>
      <c r="G22" s="122"/>
      <c r="H22" s="128"/>
      <c r="I22" s="147">
        <f>IF(E19="","",IF(E19&lt;G19,"1","0")+IF(E20&lt;G20,"1","0")+IF(E22&lt;G22,"1","0"))</f>
        <v>0</v>
      </c>
      <c r="J22" s="40"/>
      <c r="K22" s="40"/>
      <c r="L22" s="40"/>
      <c r="M22" s="51"/>
      <c r="N22" s="132"/>
      <c r="O22" s="62"/>
      <c r="P22" s="62"/>
      <c r="Q22" s="62"/>
      <c r="R22" s="62"/>
      <c r="S22" s="60"/>
      <c r="T22" s="132"/>
      <c r="U22" s="80"/>
      <c r="V22" s="50"/>
      <c r="W22" s="50"/>
      <c r="X22" s="52"/>
      <c r="Y22" s="52"/>
      <c r="Z22" s="115"/>
      <c r="AA22" s="64"/>
      <c r="AB22" s="40"/>
      <c r="AC22" s="95"/>
      <c r="AD22" s="95"/>
      <c r="AE22" s="95"/>
      <c r="AF22" s="95"/>
      <c r="AG22" s="95"/>
      <c r="AH22" s="92"/>
      <c r="AI22" s="92"/>
      <c r="AJ22" s="92"/>
      <c r="AK22" s="92"/>
      <c r="AL22" s="92"/>
      <c r="AM22" s="92"/>
      <c r="AN22" s="92"/>
      <c r="AO22" s="92"/>
      <c r="AP22" s="92"/>
      <c r="AQ22" s="43"/>
      <c r="AR22" s="43"/>
      <c r="AS22" s="43"/>
      <c r="AT22" s="43"/>
      <c r="AU22" s="43"/>
      <c r="AV22" s="43"/>
      <c r="AW22" s="43"/>
      <c r="AX22" s="43"/>
    </row>
    <row r="23" spans="1:50" ht="15" customHeight="1" thickTop="1">
      <c r="A23" s="364">
        <f>A22+1</f>
        <v>24</v>
      </c>
      <c r="B23" s="45" t="str">
        <f>IF(A23="","",VLOOKUP(A23,'参加者リスト'!$K$36:$M$121,2))</f>
        <v>岡村洋子</v>
      </c>
      <c r="C23" s="46" t="str">
        <f>IF(A23="","",VLOOKUP(A23,'参加者リスト'!$K$36:$M$121,3))</f>
        <v>ＨＳＣ</v>
      </c>
      <c r="D23" s="33"/>
      <c r="E23" s="99"/>
      <c r="F23" s="99"/>
      <c r="G23" s="99"/>
      <c r="H23" s="99"/>
      <c r="J23" s="61"/>
      <c r="K23" s="122">
        <v>21</v>
      </c>
      <c r="L23" s="52" t="s">
        <v>65</v>
      </c>
      <c r="M23" s="122">
        <v>16</v>
      </c>
      <c r="N23" s="132"/>
      <c r="O23" s="62"/>
      <c r="P23" s="62"/>
      <c r="Q23" s="62"/>
      <c r="R23" s="62"/>
      <c r="S23" s="60"/>
      <c r="T23" s="132"/>
      <c r="U23" s="80"/>
      <c r="V23" s="50"/>
      <c r="W23" s="50"/>
      <c r="X23" s="52"/>
      <c r="Y23" s="52"/>
      <c r="Z23" s="115"/>
      <c r="AA23" s="64"/>
      <c r="AB23" s="40"/>
      <c r="AC23" s="95"/>
      <c r="AD23" s="95"/>
      <c r="AE23" s="95"/>
      <c r="AF23" s="95"/>
      <c r="AG23" s="95"/>
      <c r="AH23" s="92"/>
      <c r="AI23" s="92"/>
      <c r="AJ23" s="92"/>
      <c r="AK23" s="92"/>
      <c r="AL23" s="92"/>
      <c r="AM23" s="92"/>
      <c r="AN23" s="92"/>
      <c r="AO23" s="92"/>
      <c r="AP23" s="92"/>
      <c r="AQ23" s="43"/>
      <c r="AR23" s="43"/>
      <c r="AS23" s="43"/>
      <c r="AT23" s="43"/>
      <c r="AU23" s="43"/>
      <c r="AV23" s="43"/>
      <c r="AW23" s="43"/>
      <c r="AX23" s="43"/>
    </row>
    <row r="24" spans="1:50" ht="15" customHeight="1" thickBot="1">
      <c r="A24" s="364"/>
      <c r="B24" s="49"/>
      <c r="C24" s="32"/>
      <c r="D24" s="32"/>
      <c r="E24" s="41"/>
      <c r="F24" s="82"/>
      <c r="G24" s="41"/>
      <c r="H24" s="80"/>
      <c r="I24" s="80"/>
      <c r="J24" s="61"/>
      <c r="K24" s="304">
        <v>18</v>
      </c>
      <c r="L24" s="257" t="s">
        <v>65</v>
      </c>
      <c r="M24" s="304">
        <v>21</v>
      </c>
      <c r="N24" s="132"/>
      <c r="P24" s="108"/>
      <c r="Q24" s="108"/>
      <c r="R24" s="108"/>
      <c r="S24" s="108"/>
      <c r="T24" s="134"/>
      <c r="U24" s="147">
        <f>IF(Q15="","",IF(Q15&lt;S15,"1","0")+IF(Q16&lt;S16,"1","0")+IF(Q18&lt;S18,"1","0"))</f>
        <v>2</v>
      </c>
      <c r="V24" s="50"/>
      <c r="W24" s="50"/>
      <c r="X24" s="52"/>
      <c r="Y24" s="52"/>
      <c r="Z24" s="115"/>
      <c r="AA24" s="64"/>
      <c r="AB24" s="40"/>
      <c r="AC24" s="95"/>
      <c r="AD24" s="95"/>
      <c r="AE24" s="95"/>
      <c r="AF24" s="95"/>
      <c r="AG24" s="95"/>
      <c r="AH24" s="92"/>
      <c r="AI24" s="92"/>
      <c r="AJ24" s="92"/>
      <c r="AK24" s="92"/>
      <c r="AL24" s="92"/>
      <c r="AM24" s="92"/>
      <c r="AN24" s="92"/>
      <c r="AO24" s="92"/>
      <c r="AP24" s="92"/>
      <c r="AQ24" s="43"/>
      <c r="AR24" s="43"/>
      <c r="AS24" s="43"/>
      <c r="AT24" s="43"/>
      <c r="AU24" s="43"/>
      <c r="AV24" s="43"/>
      <c r="AW24" s="43"/>
      <c r="AX24" s="43"/>
    </row>
    <row r="25" spans="1:50" ht="15" customHeight="1" thickTop="1">
      <c r="A25" s="364"/>
      <c r="B25" s="49"/>
      <c r="C25" s="32"/>
      <c r="D25" s="32"/>
      <c r="E25" s="41"/>
      <c r="F25" s="82"/>
      <c r="G25" s="41"/>
      <c r="H25" s="80"/>
      <c r="I25" s="80"/>
      <c r="J25" s="61"/>
      <c r="K25" s="304"/>
      <c r="L25" s="257"/>
      <c r="M25" s="304"/>
      <c r="N25" s="119"/>
      <c r="O25" s="101"/>
      <c r="P25" s="101"/>
      <c r="Q25" s="101"/>
      <c r="R25" s="101"/>
      <c r="S25" s="101"/>
      <c r="U25" s="61"/>
      <c r="V25" s="50"/>
      <c r="W25" s="50"/>
      <c r="X25" s="52"/>
      <c r="Y25" s="52"/>
      <c r="Z25" s="115"/>
      <c r="AA25" s="64"/>
      <c r="AB25" s="40"/>
      <c r="AC25" s="95"/>
      <c r="AD25" s="95"/>
      <c r="AE25" s="95"/>
      <c r="AF25" s="95"/>
      <c r="AG25" s="95"/>
      <c r="AH25" s="92"/>
      <c r="AI25" s="92"/>
      <c r="AJ25" s="92"/>
      <c r="AK25" s="92"/>
      <c r="AL25" s="92"/>
      <c r="AM25" s="92"/>
      <c r="AN25" s="92"/>
      <c r="AO25" s="92"/>
      <c r="AP25" s="92"/>
      <c r="AQ25" s="43"/>
      <c r="AR25" s="43"/>
      <c r="AS25" s="43"/>
      <c r="AT25" s="43"/>
      <c r="AU25" s="43"/>
      <c r="AV25" s="43"/>
      <c r="AW25" s="43"/>
      <c r="AX25" s="43"/>
    </row>
    <row r="26" spans="1:50" ht="15" customHeight="1" thickBot="1">
      <c r="A26" s="364">
        <v>29</v>
      </c>
      <c r="B26" s="45" t="str">
        <f>IF(A26="","",VLOOKUP(A26,'参加者リスト'!$K$36:$M$121,2))</f>
        <v>柴北美代子</v>
      </c>
      <c r="C26" s="46" t="str">
        <f>IF(A26="","",VLOOKUP(A26,'参加者リスト'!$K$36:$M$121,3))</f>
        <v>下松ミラクル</v>
      </c>
      <c r="D26" s="102"/>
      <c r="E26" s="102"/>
      <c r="F26" s="102"/>
      <c r="G26" s="102"/>
      <c r="H26" s="102"/>
      <c r="I26" s="83"/>
      <c r="J26" s="44"/>
      <c r="K26" s="122">
        <v>15</v>
      </c>
      <c r="L26" s="123" t="str">
        <f>IF(K23="","-",IF(K23="","-",IF(O21*O28=0,"","-")))</f>
        <v>-</v>
      </c>
      <c r="M26" s="122">
        <v>21</v>
      </c>
      <c r="N26" s="119"/>
      <c r="O26" s="62"/>
      <c r="P26" s="62"/>
      <c r="Q26" s="62"/>
      <c r="R26" s="62"/>
      <c r="S26" s="60"/>
      <c r="V26" s="50"/>
      <c r="W26" s="50"/>
      <c r="X26" s="52"/>
      <c r="Y26" s="52"/>
      <c r="Z26" s="115"/>
      <c r="AA26" s="64"/>
      <c r="AB26" s="40"/>
      <c r="AC26" s="95"/>
      <c r="AD26" s="95"/>
      <c r="AE26" s="95"/>
      <c r="AF26" s="95"/>
      <c r="AG26" s="95"/>
      <c r="AH26" s="92"/>
      <c r="AI26" s="92"/>
      <c r="AJ26" s="92"/>
      <c r="AK26" s="92"/>
      <c r="AL26" s="95"/>
      <c r="AM26" s="95"/>
      <c r="AN26" s="92"/>
      <c r="AO26" s="92"/>
      <c r="AP26" s="92"/>
      <c r="AQ26" s="43"/>
      <c r="AR26" s="43"/>
      <c r="AS26" s="43"/>
      <c r="AT26" s="43"/>
      <c r="AU26" s="43"/>
      <c r="AV26" s="43"/>
      <c r="AW26" s="43"/>
      <c r="AX26" s="43"/>
    </row>
    <row r="27" spans="1:50" ht="15" customHeight="1" thickTop="1">
      <c r="A27" s="364">
        <f>A26+1</f>
        <v>30</v>
      </c>
      <c r="B27" s="45" t="str">
        <f>IF(A27="","",VLOOKUP(A27,'参加者リスト'!$K$36:$M$121,2))</f>
        <v>津田幸子</v>
      </c>
      <c r="C27" s="46" t="str">
        <f>IF(A27="","",VLOOKUP(A27,'参加者リスト'!$K$36:$M$121,3))</f>
        <v>下松ミラクル</v>
      </c>
      <c r="D27" s="139"/>
      <c r="E27" s="122">
        <v>19</v>
      </c>
      <c r="F27" s="52" t="s">
        <v>65</v>
      </c>
      <c r="G27" s="122">
        <v>21</v>
      </c>
      <c r="H27" s="131"/>
      <c r="I27" s="146">
        <f>IF(E27="","",IF(E27&gt;G27,"1","0")+IF(E28&gt;G28,"1","0")+IF(E30&gt;G30,"1","0"))</f>
        <v>0</v>
      </c>
      <c r="J27" s="40"/>
      <c r="K27" s="40"/>
      <c r="L27" s="40"/>
      <c r="M27" s="51"/>
      <c r="N27" s="119"/>
      <c r="O27" s="62"/>
      <c r="P27" s="62"/>
      <c r="Q27" s="62"/>
      <c r="R27" s="62"/>
      <c r="S27" s="60"/>
      <c r="V27" s="50"/>
      <c r="W27" s="50"/>
      <c r="X27" s="52"/>
      <c r="Y27" s="52"/>
      <c r="Z27" s="115"/>
      <c r="AA27" s="64"/>
      <c r="AB27" s="40"/>
      <c r="AC27" s="95"/>
      <c r="AD27" s="95"/>
      <c r="AE27" s="95"/>
      <c r="AF27" s="95"/>
      <c r="AG27" s="95"/>
      <c r="AH27" s="92"/>
      <c r="AI27" s="92"/>
      <c r="AJ27" s="92"/>
      <c r="AK27" s="92"/>
      <c r="AL27" s="95"/>
      <c r="AM27" s="95"/>
      <c r="AN27" s="92"/>
      <c r="AO27" s="92"/>
      <c r="AP27" s="92"/>
      <c r="AQ27" s="43"/>
      <c r="AR27" s="43"/>
      <c r="AS27" s="43"/>
      <c r="AT27" s="43"/>
      <c r="AU27" s="43"/>
      <c r="AV27" s="43"/>
      <c r="AW27" s="43"/>
      <c r="AX27" s="43"/>
    </row>
    <row r="28" spans="1:50" ht="15" customHeight="1" thickBot="1">
      <c r="A28" s="92"/>
      <c r="B28" s="43"/>
      <c r="C28" s="43"/>
      <c r="D28" s="48"/>
      <c r="E28" s="304">
        <v>14</v>
      </c>
      <c r="F28" s="257" t="s">
        <v>65</v>
      </c>
      <c r="G28" s="304">
        <v>21</v>
      </c>
      <c r="H28" s="109"/>
      <c r="I28" s="96"/>
      <c r="J28" s="96"/>
      <c r="K28" s="96"/>
      <c r="L28" s="96"/>
      <c r="M28" s="96"/>
      <c r="N28" s="128"/>
      <c r="O28" s="147">
        <f>IF(K23="","",IF(K23&lt;M23,"1","0")+IF(K24&lt;M24,"1","0")+IF(K26&lt;M26,"1","0"))</f>
        <v>2</v>
      </c>
      <c r="Q28" s="62"/>
      <c r="R28" s="62"/>
      <c r="S28" s="60"/>
      <c r="V28" s="50"/>
      <c r="W28" s="50"/>
      <c r="X28" s="52"/>
      <c r="Y28" s="52"/>
      <c r="Z28" s="115"/>
      <c r="AA28" s="64"/>
      <c r="AB28" s="40"/>
      <c r="AC28" s="95"/>
      <c r="AD28" s="95"/>
      <c r="AE28" s="95"/>
      <c r="AF28" s="95"/>
      <c r="AG28" s="95"/>
      <c r="AH28" s="92"/>
      <c r="AI28" s="92"/>
      <c r="AJ28" s="92"/>
      <c r="AK28" s="92"/>
      <c r="AL28" s="95"/>
      <c r="AM28" s="95"/>
      <c r="AN28" s="92"/>
      <c r="AO28" s="95"/>
      <c r="AP28" s="95"/>
      <c r="AQ28" s="43"/>
      <c r="AR28" s="43"/>
      <c r="AS28" s="43"/>
      <c r="AT28" s="43"/>
      <c r="AU28" s="43"/>
      <c r="AV28" s="43"/>
      <c r="AW28" s="43"/>
      <c r="AX28" s="43"/>
    </row>
    <row r="29" spans="1:50" ht="15" customHeight="1" thickTop="1">
      <c r="A29" s="92"/>
      <c r="B29" s="43"/>
      <c r="C29" s="43"/>
      <c r="D29" s="69"/>
      <c r="E29" s="307"/>
      <c r="F29" s="307"/>
      <c r="G29" s="307"/>
      <c r="H29" s="109"/>
      <c r="I29" s="52"/>
      <c r="J29" s="58"/>
      <c r="K29" s="61"/>
      <c r="L29" s="61"/>
      <c r="M29" s="51"/>
      <c r="N29" s="62"/>
      <c r="O29" s="62"/>
      <c r="P29" s="61"/>
      <c r="Q29" s="56"/>
      <c r="R29" s="62"/>
      <c r="S29" s="60"/>
      <c r="V29" s="50"/>
      <c r="W29" s="50"/>
      <c r="X29" s="52"/>
      <c r="Y29" s="52"/>
      <c r="Z29" s="115"/>
      <c r="AA29" s="64"/>
      <c r="AB29" s="40"/>
      <c r="AC29" s="95"/>
      <c r="AD29" s="95"/>
      <c r="AE29" s="95"/>
      <c r="AF29" s="95"/>
      <c r="AG29" s="95"/>
      <c r="AH29" s="92"/>
      <c r="AI29" s="92"/>
      <c r="AJ29" s="92"/>
      <c r="AK29" s="92"/>
      <c r="AL29" s="95"/>
      <c r="AM29" s="95"/>
      <c r="AN29" s="92"/>
      <c r="AO29" s="95"/>
      <c r="AP29" s="95"/>
      <c r="AQ29" s="43"/>
      <c r="AR29" s="43"/>
      <c r="AS29" s="43"/>
      <c r="AT29" s="43"/>
      <c r="AU29" s="43"/>
      <c r="AV29" s="43"/>
      <c r="AW29" s="43"/>
      <c r="AX29" s="43"/>
    </row>
    <row r="30" spans="1:50" ht="15" customHeight="1" thickBot="1">
      <c r="A30" s="364">
        <v>1</v>
      </c>
      <c r="B30" s="45" t="str">
        <f>IF(A30="","",VLOOKUP(A30,'参加者リスト'!$K$36:$M$121,2))</f>
        <v>西村真里</v>
      </c>
      <c r="C30" s="46" t="str">
        <f>IF(A30="","",VLOOKUP(A30,'参加者リスト'!$K$36:$M$121,3))</f>
        <v>クリアーズ</v>
      </c>
      <c r="D30" s="140"/>
      <c r="E30" s="122"/>
      <c r="F30" s="123">
        <f>IF(E27="","-",IF(G27="","-",IF(I27*I30=0,"","-")))</f>
      </c>
      <c r="G30" s="122"/>
      <c r="H30" s="128"/>
      <c r="I30" s="147">
        <f>IF(E27="","",IF(E27&lt;G27,"1","0")+IF(E28&lt;G28,"1","0")+IF(E30&lt;G30,"1","0"))</f>
        <v>2</v>
      </c>
      <c r="J30" s="40"/>
      <c r="K30" s="61"/>
      <c r="L30" s="61"/>
      <c r="M30" s="51"/>
      <c r="N30" s="62"/>
      <c r="O30" s="62"/>
      <c r="P30" s="62"/>
      <c r="Q30" s="62"/>
      <c r="R30" s="81"/>
      <c r="S30" s="43"/>
      <c r="T30" s="81"/>
      <c r="U30" s="81"/>
      <c r="V30" s="50"/>
      <c r="W30" s="50"/>
      <c r="X30" s="52"/>
      <c r="Y30" s="52"/>
      <c r="Z30" s="115"/>
      <c r="AA30" s="64"/>
      <c r="AB30" s="40"/>
      <c r="AC30" s="95"/>
      <c r="AD30" s="95"/>
      <c r="AE30" s="95"/>
      <c r="AF30" s="95"/>
      <c r="AG30" s="95"/>
      <c r="AH30" s="92"/>
      <c r="AI30" s="92"/>
      <c r="AJ30" s="92"/>
      <c r="AK30" s="92"/>
      <c r="AL30" s="95"/>
      <c r="AM30" s="95"/>
      <c r="AN30" s="92"/>
      <c r="AO30" s="95"/>
      <c r="AP30" s="95"/>
      <c r="AQ30" s="43"/>
      <c r="AR30" s="43"/>
      <c r="AS30" s="43"/>
      <c r="AT30" s="43"/>
      <c r="AU30" s="43"/>
      <c r="AV30" s="43"/>
      <c r="AW30" s="43"/>
      <c r="AX30" s="43"/>
    </row>
    <row r="31" spans="1:50" ht="15" customHeight="1" thickTop="1">
      <c r="A31" s="364">
        <f>A30+1</f>
        <v>2</v>
      </c>
      <c r="B31" s="45" t="str">
        <f>IF(A31="","",VLOOKUP(A31,'参加者リスト'!$K$36:$M$121,2))</f>
        <v>大西香織</v>
      </c>
      <c r="C31" s="46" t="str">
        <f>IF(A31="","",VLOOKUP(A31,'参加者リスト'!$K$36:$M$121,3))</f>
        <v>いちごみるく</v>
      </c>
      <c r="D31" s="33"/>
      <c r="E31" s="99"/>
      <c r="F31" s="99"/>
      <c r="G31" s="99"/>
      <c r="H31" s="99"/>
      <c r="J31" s="61"/>
      <c r="K31" s="61"/>
      <c r="L31" s="61"/>
      <c r="M31" s="51"/>
      <c r="N31" s="62"/>
      <c r="O31" s="62"/>
      <c r="P31" s="62"/>
      <c r="Q31" s="62"/>
      <c r="R31" s="81"/>
      <c r="S31" s="43"/>
      <c r="T31" s="81"/>
      <c r="U31" s="81"/>
      <c r="V31" s="50"/>
      <c r="W31" s="122">
        <v>20</v>
      </c>
      <c r="X31" s="52" t="s">
        <v>65</v>
      </c>
      <c r="Y31" s="122">
        <v>22</v>
      </c>
      <c r="Z31" s="115"/>
      <c r="AA31" s="64"/>
      <c r="AB31" s="40"/>
      <c r="AC31" s="95"/>
      <c r="AD31" s="95"/>
      <c r="AE31" s="95"/>
      <c r="AF31" s="95"/>
      <c r="AG31" s="95"/>
      <c r="AH31" s="92"/>
      <c r="AI31" s="92"/>
      <c r="AJ31" s="92"/>
      <c r="AK31" s="92"/>
      <c r="AL31" s="95"/>
      <c r="AM31" s="95"/>
      <c r="AN31" s="92"/>
      <c r="AO31" s="92"/>
      <c r="AP31" s="92"/>
      <c r="AQ31" s="43"/>
      <c r="AR31" s="43"/>
      <c r="AS31" s="43"/>
      <c r="AT31" s="43"/>
      <c r="AU31" s="43"/>
      <c r="AV31" s="43"/>
      <c r="AW31" s="43"/>
      <c r="AX31" s="43"/>
    </row>
    <row r="32" spans="1:50" ht="15" customHeight="1" thickBot="1">
      <c r="A32" s="364"/>
      <c r="B32" s="49"/>
      <c r="C32" s="32"/>
      <c r="D32" s="32"/>
      <c r="E32" s="34"/>
      <c r="F32" s="34"/>
      <c r="G32" s="34"/>
      <c r="H32" s="34"/>
      <c r="I32" s="34"/>
      <c r="J32" s="34"/>
      <c r="K32" s="61"/>
      <c r="L32" s="61"/>
      <c r="M32" s="51"/>
      <c r="N32" s="62"/>
      <c r="O32" s="62"/>
      <c r="P32" s="62"/>
      <c r="Q32" s="62"/>
      <c r="R32" s="81"/>
      <c r="V32" s="50"/>
      <c r="W32" s="304">
        <v>21</v>
      </c>
      <c r="X32" s="257" t="s">
        <v>65</v>
      </c>
      <c r="Y32" s="304">
        <v>15</v>
      </c>
      <c r="Z32" s="115"/>
      <c r="AA32" s="117"/>
      <c r="AB32" s="117"/>
      <c r="AC32" s="95"/>
      <c r="AD32" s="95"/>
      <c r="AE32" s="95"/>
      <c r="AF32" s="95"/>
      <c r="AG32" s="95"/>
      <c r="AH32" s="92"/>
      <c r="AI32" s="92"/>
      <c r="AJ32" s="92"/>
      <c r="AK32" s="92"/>
      <c r="AL32" s="95"/>
      <c r="AM32" s="95"/>
      <c r="AN32" s="92"/>
      <c r="AO32" s="92"/>
      <c r="AP32" s="92"/>
      <c r="AQ32" s="43"/>
      <c r="AR32" s="43"/>
      <c r="AS32" s="43"/>
      <c r="AT32" s="43"/>
      <c r="AU32" s="43"/>
      <c r="AV32" s="43"/>
      <c r="AW32" s="43"/>
      <c r="AX32" s="43"/>
    </row>
    <row r="33" spans="1:50" ht="15" customHeight="1" thickTop="1">
      <c r="A33" s="364"/>
      <c r="B33" s="49"/>
      <c r="C33" s="32"/>
      <c r="D33" s="32"/>
      <c r="E33" s="34"/>
      <c r="F33" s="34"/>
      <c r="G33" s="34"/>
      <c r="H33" s="34"/>
      <c r="I33" s="34"/>
      <c r="J33" s="34"/>
      <c r="K33" s="61"/>
      <c r="L33" s="61"/>
      <c r="M33" s="51"/>
      <c r="N33" s="62"/>
      <c r="O33" s="62"/>
      <c r="P33" s="62"/>
      <c r="Q33" s="62"/>
      <c r="R33" s="81"/>
      <c r="V33" s="50"/>
      <c r="W33" s="304"/>
      <c r="X33" s="257"/>
      <c r="Y33" s="304"/>
      <c r="Z33" s="116"/>
      <c r="AA33" s="64"/>
      <c r="AB33" s="64"/>
      <c r="AC33" s="95"/>
      <c r="AD33" s="95"/>
      <c r="AE33" s="95"/>
      <c r="AF33" s="95"/>
      <c r="AG33" s="95"/>
      <c r="AH33" s="92"/>
      <c r="AI33" s="92"/>
      <c r="AJ33" s="92"/>
      <c r="AK33" s="92"/>
      <c r="AL33" s="95"/>
      <c r="AM33" s="95"/>
      <c r="AN33" s="92"/>
      <c r="AO33" s="92"/>
      <c r="AP33" s="92"/>
      <c r="AQ33" s="43"/>
      <c r="AR33" s="43"/>
      <c r="AS33" s="43"/>
      <c r="AT33" s="43"/>
      <c r="AU33" s="43"/>
      <c r="AV33" s="43"/>
      <c r="AW33" s="43"/>
      <c r="AX33" s="43"/>
    </row>
    <row r="34" spans="1:50" ht="15" customHeight="1" thickBot="1">
      <c r="A34" s="364">
        <v>17</v>
      </c>
      <c r="B34" s="45" t="str">
        <f>IF(A34="","",VLOOKUP(A34,'参加者リスト'!$K$36:$M$121,2))</f>
        <v>松本さな江</v>
      </c>
      <c r="C34" s="46" t="str">
        <f>IF(A34="","",VLOOKUP(A34,'参加者リスト'!$K$36:$M$121,3))</f>
        <v>リバティステップ</v>
      </c>
      <c r="D34" s="102"/>
      <c r="E34" s="102"/>
      <c r="F34" s="102"/>
      <c r="G34" s="102"/>
      <c r="H34" s="102"/>
      <c r="I34" s="83"/>
      <c r="J34" s="44"/>
      <c r="K34" s="56"/>
      <c r="L34" s="44"/>
      <c r="M34" s="51"/>
      <c r="N34" s="62"/>
      <c r="O34" s="62"/>
      <c r="P34" s="62"/>
      <c r="Q34" s="62"/>
      <c r="R34" s="62"/>
      <c r="S34" s="60"/>
      <c r="U34" s="80"/>
      <c r="V34" s="50"/>
      <c r="W34" s="122">
        <v>13</v>
      </c>
      <c r="X34" s="123" t="str">
        <f>IF(W31="","-",IF(Y31="","-",IF(AA17*AA48=0,"","-")))</f>
        <v>-</v>
      </c>
      <c r="Y34" s="122">
        <v>21</v>
      </c>
      <c r="Z34" s="116"/>
      <c r="AA34" s="64"/>
      <c r="AB34" s="40"/>
      <c r="AC34" s="95"/>
      <c r="AD34" s="95"/>
      <c r="AE34" s="95"/>
      <c r="AF34" s="95"/>
      <c r="AG34" s="95"/>
      <c r="AH34" s="92"/>
      <c r="AI34" s="92"/>
      <c r="AJ34" s="92"/>
      <c r="AK34" s="92"/>
      <c r="AL34" s="92"/>
      <c r="AM34" s="92"/>
      <c r="AN34" s="92"/>
      <c r="AO34" s="92"/>
      <c r="AP34" s="92"/>
      <c r="AQ34" s="43"/>
      <c r="AR34" s="43"/>
      <c r="AS34" s="43"/>
      <c r="AT34" s="43"/>
      <c r="AU34" s="43"/>
      <c r="AV34" s="43"/>
      <c r="AW34" s="43"/>
      <c r="AX34" s="43"/>
    </row>
    <row r="35" spans="1:50" ht="15" customHeight="1" thickTop="1">
      <c r="A35" s="364">
        <f>A34+1</f>
        <v>18</v>
      </c>
      <c r="B35" s="45" t="str">
        <f>IF(A35="","",VLOOKUP(A35,'参加者リスト'!$K$36:$M$121,2))</f>
        <v>沖山智恵子</v>
      </c>
      <c r="C35" s="46" t="str">
        <f>IF(A35="","",VLOOKUP(A35,'参加者リスト'!$K$36:$M$121,3))</f>
        <v>ブルータンキース</v>
      </c>
      <c r="D35" s="139"/>
      <c r="E35" s="122">
        <v>6</v>
      </c>
      <c r="F35" s="52" t="s">
        <v>65</v>
      </c>
      <c r="G35" s="122">
        <v>21</v>
      </c>
      <c r="H35" s="131"/>
      <c r="I35" s="146">
        <f>IF(E35="","",IF(E35&gt;G35,"1","0")+IF(E36&gt;G36,"1","0")+IF(E38&gt;G38,"1","0"))</f>
        <v>1</v>
      </c>
      <c r="J35" s="40"/>
      <c r="K35" s="40"/>
      <c r="L35" s="40"/>
      <c r="M35" s="51"/>
      <c r="N35" s="62"/>
      <c r="O35" s="62"/>
      <c r="P35" s="62"/>
      <c r="Q35" s="62"/>
      <c r="R35" s="62"/>
      <c r="S35" s="60"/>
      <c r="U35" s="80"/>
      <c r="V35" s="50"/>
      <c r="W35" s="50"/>
      <c r="X35" s="52"/>
      <c r="Y35" s="52"/>
      <c r="Z35" s="116"/>
      <c r="AA35" s="64"/>
      <c r="AB35" s="40"/>
      <c r="AC35" s="95"/>
      <c r="AD35" s="95"/>
      <c r="AE35" s="95"/>
      <c r="AF35" s="95"/>
      <c r="AG35" s="95"/>
      <c r="AH35" s="92"/>
      <c r="AI35" s="92"/>
      <c r="AJ35" s="92"/>
      <c r="AK35" s="92"/>
      <c r="AL35" s="92"/>
      <c r="AM35" s="92"/>
      <c r="AN35" s="92"/>
      <c r="AO35" s="92"/>
      <c r="AP35" s="92"/>
      <c r="AQ35" s="43"/>
      <c r="AR35" s="43"/>
      <c r="AS35" s="43"/>
      <c r="AT35" s="43"/>
      <c r="AU35" s="43"/>
      <c r="AV35" s="43"/>
      <c r="AW35" s="43"/>
      <c r="AX35" s="43"/>
    </row>
    <row r="36" spans="1:50" ht="15" customHeight="1" thickBot="1">
      <c r="A36" s="92"/>
      <c r="B36" s="43"/>
      <c r="C36" s="43"/>
      <c r="D36" s="48"/>
      <c r="E36" s="304">
        <v>21</v>
      </c>
      <c r="F36" s="257" t="s">
        <v>65</v>
      </c>
      <c r="G36" s="304">
        <v>18</v>
      </c>
      <c r="H36" s="109"/>
      <c r="I36" s="96"/>
      <c r="J36" s="96"/>
      <c r="K36" s="96"/>
      <c r="L36" s="96"/>
      <c r="M36" s="96"/>
      <c r="N36" s="62"/>
      <c r="O36" s="56"/>
      <c r="P36" s="44"/>
      <c r="Q36" s="44"/>
      <c r="R36" s="62"/>
      <c r="S36" s="60"/>
      <c r="U36" s="80"/>
      <c r="V36" s="50"/>
      <c r="W36" s="50"/>
      <c r="X36" s="52"/>
      <c r="Y36" s="52"/>
      <c r="Z36" s="116"/>
      <c r="AA36" s="64"/>
      <c r="AB36" s="40"/>
      <c r="AC36" s="95"/>
      <c r="AD36" s="95"/>
      <c r="AE36" s="95"/>
      <c r="AF36" s="95"/>
      <c r="AG36" s="95"/>
      <c r="AH36" s="92"/>
      <c r="AI36" s="92"/>
      <c r="AJ36" s="92"/>
      <c r="AK36" s="92"/>
      <c r="AL36" s="92"/>
      <c r="AM36" s="92"/>
      <c r="AN36" s="92"/>
      <c r="AO36" s="92"/>
      <c r="AP36" s="92"/>
      <c r="AQ36" s="43"/>
      <c r="AR36" s="43"/>
      <c r="AS36" s="43"/>
      <c r="AT36" s="43"/>
      <c r="AU36" s="43"/>
      <c r="AV36" s="43"/>
      <c r="AW36" s="43"/>
      <c r="AX36" s="43"/>
    </row>
    <row r="37" spans="1:50" ht="15" customHeight="1" thickTop="1">
      <c r="A37" s="92"/>
      <c r="B37" s="43"/>
      <c r="C37" s="43"/>
      <c r="D37" s="69"/>
      <c r="E37" s="307"/>
      <c r="F37" s="307"/>
      <c r="G37" s="307"/>
      <c r="H37" s="109"/>
      <c r="I37" s="52"/>
      <c r="J37" s="52"/>
      <c r="K37" s="52"/>
      <c r="L37" s="52"/>
      <c r="M37" s="52"/>
      <c r="N37" s="130"/>
      <c r="O37" s="146">
        <f>IF(K39="","",IF(K39&gt;M39,"1","0")+IF(K40&gt;M40,"1","0")+IF(K42&gt;M42,"1","0"))</f>
        <v>2</v>
      </c>
      <c r="P37" s="62"/>
      <c r="Q37" s="62"/>
      <c r="R37" s="62"/>
      <c r="S37" s="60"/>
      <c r="U37" s="80"/>
      <c r="V37" s="50"/>
      <c r="W37" s="50"/>
      <c r="X37" s="52"/>
      <c r="Y37" s="52"/>
      <c r="Z37" s="116"/>
      <c r="AA37" s="64"/>
      <c r="AB37" s="40"/>
      <c r="AC37" s="95"/>
      <c r="AD37" s="95"/>
      <c r="AE37" s="95"/>
      <c r="AF37" s="95"/>
      <c r="AG37" s="95"/>
      <c r="AH37" s="92"/>
      <c r="AI37" s="95"/>
      <c r="AJ37" s="95"/>
      <c r="AK37" s="92"/>
      <c r="AL37" s="92"/>
      <c r="AM37" s="92"/>
      <c r="AN37" s="92"/>
      <c r="AO37" s="92"/>
      <c r="AP37" s="92"/>
      <c r="AQ37" s="43"/>
      <c r="AR37" s="43"/>
      <c r="AS37" s="43"/>
      <c r="AT37" s="43"/>
      <c r="AU37" s="43"/>
      <c r="AV37" s="43"/>
      <c r="AW37" s="43"/>
      <c r="AX37" s="43"/>
    </row>
    <row r="38" spans="1:50" ht="15" customHeight="1" thickBot="1">
      <c r="A38" s="364">
        <v>13</v>
      </c>
      <c r="B38" s="45" t="str">
        <f>IF(A38="","",VLOOKUP(A38,'参加者リスト'!$K$36:$M$121,2))</f>
        <v>松原安子</v>
      </c>
      <c r="C38" s="46" t="str">
        <f>IF(A38="","",VLOOKUP(A38,'参加者リスト'!$K$36:$M$121,3))</f>
        <v>ハッピーレディース</v>
      </c>
      <c r="D38" s="140"/>
      <c r="E38" s="122">
        <v>21</v>
      </c>
      <c r="F38" s="123" t="str">
        <f>IF(E35="","-",IF(G35="","-",IF(I35*I38=0,"","-")))</f>
        <v>-</v>
      </c>
      <c r="G38" s="122">
        <v>23</v>
      </c>
      <c r="H38" s="128"/>
      <c r="I38" s="147">
        <f>IF(E35="","",IF(E35&lt;G35,"1","0")+IF(E36&lt;G36,"1","0")+IF(E38&lt;G38,"1","0"))</f>
        <v>2</v>
      </c>
      <c r="J38" s="40"/>
      <c r="K38" s="40"/>
      <c r="L38" s="40"/>
      <c r="M38" s="51"/>
      <c r="N38" s="132"/>
      <c r="O38" s="62"/>
      <c r="P38" s="62"/>
      <c r="Q38" s="62"/>
      <c r="R38" s="62"/>
      <c r="S38" s="60"/>
      <c r="U38" s="80"/>
      <c r="V38" s="50"/>
      <c r="W38" s="50"/>
      <c r="X38" s="52"/>
      <c r="Y38" s="52"/>
      <c r="Z38" s="116"/>
      <c r="AA38" s="53"/>
      <c r="AB38" s="40"/>
      <c r="AC38" s="95"/>
      <c r="AD38" s="95"/>
      <c r="AE38" s="95"/>
      <c r="AF38" s="95"/>
      <c r="AG38" s="95"/>
      <c r="AH38" s="92"/>
      <c r="AI38" s="95"/>
      <c r="AJ38" s="95"/>
      <c r="AK38" s="92"/>
      <c r="AL38" s="92"/>
      <c r="AM38" s="92"/>
      <c r="AN38" s="92"/>
      <c r="AO38" s="92"/>
      <c r="AP38" s="92"/>
      <c r="AQ38" s="43"/>
      <c r="AR38" s="43"/>
      <c r="AS38" s="43"/>
      <c r="AT38" s="43"/>
      <c r="AU38" s="43"/>
      <c r="AV38" s="43"/>
      <c r="AW38" s="43"/>
      <c r="AX38" s="43"/>
    </row>
    <row r="39" spans="1:50" ht="15" customHeight="1" thickTop="1">
      <c r="A39" s="364">
        <f>A38+1</f>
        <v>14</v>
      </c>
      <c r="B39" s="45" t="str">
        <f>IF(A39="","",VLOOKUP(A39,'参加者リスト'!$K$36:$M$121,2))</f>
        <v>伊藤芽美</v>
      </c>
      <c r="C39" s="46" t="str">
        <f>IF(A39="","",VLOOKUP(A39,'参加者リスト'!$K$36:$M$121,3))</f>
        <v>サタディスマッシュ</v>
      </c>
      <c r="D39" s="33"/>
      <c r="E39" s="99"/>
      <c r="F39" s="99"/>
      <c r="G39" s="99"/>
      <c r="H39" s="99"/>
      <c r="J39" s="61"/>
      <c r="K39" s="122">
        <v>21</v>
      </c>
      <c r="L39" s="52" t="s">
        <v>65</v>
      </c>
      <c r="M39" s="122">
        <v>18</v>
      </c>
      <c r="N39" s="132"/>
      <c r="O39" s="62"/>
      <c r="P39" s="62"/>
      <c r="Q39" s="62"/>
      <c r="R39" s="62"/>
      <c r="S39" s="60"/>
      <c r="U39" s="80"/>
      <c r="V39" s="50"/>
      <c r="W39" s="50"/>
      <c r="X39" s="52"/>
      <c r="Y39" s="52"/>
      <c r="Z39" s="116"/>
      <c r="AA39" s="53"/>
      <c r="AB39" s="40"/>
      <c r="AC39" s="95"/>
      <c r="AD39" s="95"/>
      <c r="AE39" s="95"/>
      <c r="AF39" s="95"/>
      <c r="AG39" s="95"/>
      <c r="AH39" s="92"/>
      <c r="AI39" s="95"/>
      <c r="AJ39" s="95"/>
      <c r="AK39" s="92"/>
      <c r="AL39" s="92"/>
      <c r="AM39" s="92"/>
      <c r="AN39" s="92"/>
      <c r="AO39" s="92"/>
      <c r="AP39" s="92"/>
      <c r="AQ39" s="43"/>
      <c r="AR39" s="43"/>
      <c r="AS39" s="43"/>
      <c r="AT39" s="43"/>
      <c r="AU39" s="43"/>
      <c r="AV39" s="43"/>
      <c r="AW39" s="43"/>
      <c r="AX39" s="43"/>
    </row>
    <row r="40" spans="1:50" ht="15" customHeight="1" thickBot="1">
      <c r="A40" s="364"/>
      <c r="B40" s="49"/>
      <c r="C40" s="32"/>
      <c r="D40" s="34"/>
      <c r="E40" s="43"/>
      <c r="F40" s="81"/>
      <c r="G40" s="43"/>
      <c r="I40" s="80"/>
      <c r="J40" s="61"/>
      <c r="K40" s="304">
        <v>21</v>
      </c>
      <c r="L40" s="257" t="s">
        <v>65</v>
      </c>
      <c r="M40" s="304">
        <v>14</v>
      </c>
      <c r="N40" s="132"/>
      <c r="P40" s="62"/>
      <c r="Q40" s="62"/>
      <c r="R40" s="62"/>
      <c r="S40" s="60"/>
      <c r="T40" s="80"/>
      <c r="U40" s="44"/>
      <c r="V40" s="69"/>
      <c r="W40" s="69"/>
      <c r="X40" s="52"/>
      <c r="Y40" s="52"/>
      <c r="Z40" s="116"/>
      <c r="AA40" s="53"/>
      <c r="AB40" s="40"/>
      <c r="AC40" s="95"/>
      <c r="AD40" s="95"/>
      <c r="AE40" s="95"/>
      <c r="AF40" s="95"/>
      <c r="AG40" s="95"/>
      <c r="AH40" s="92"/>
      <c r="AI40" s="95"/>
      <c r="AJ40" s="95"/>
      <c r="AK40" s="92"/>
      <c r="AL40" s="92"/>
      <c r="AM40" s="92"/>
      <c r="AN40" s="92"/>
      <c r="AO40" s="92"/>
      <c r="AP40" s="92"/>
      <c r="AQ40" s="43"/>
      <c r="AR40" s="43"/>
      <c r="AS40" s="43"/>
      <c r="AT40" s="43"/>
      <c r="AU40" s="43"/>
      <c r="AV40" s="43"/>
      <c r="AW40" s="43"/>
      <c r="AX40" s="43"/>
    </row>
    <row r="41" spans="1:50" ht="15" customHeight="1" thickTop="1">
      <c r="A41" s="364"/>
      <c r="B41" s="49"/>
      <c r="C41" s="32"/>
      <c r="D41" s="33"/>
      <c r="E41" s="43"/>
      <c r="F41" s="81"/>
      <c r="G41" s="43"/>
      <c r="I41" s="80"/>
      <c r="J41" s="61"/>
      <c r="K41" s="304"/>
      <c r="L41" s="257"/>
      <c r="M41" s="304"/>
      <c r="N41" s="119"/>
      <c r="O41" s="101"/>
      <c r="P41" s="101"/>
      <c r="Q41" s="101"/>
      <c r="R41" s="101"/>
      <c r="S41" s="101"/>
      <c r="T41" s="130"/>
      <c r="U41" s="146">
        <f>IF(Q47="","",IF(Q47&gt;S47,"1","0")+IF(Q48&gt;S48,"1","0")+IF(Q50&gt;S50,"1","0"))</f>
        <v>2</v>
      </c>
      <c r="V41" s="69"/>
      <c r="W41" s="69"/>
      <c r="X41" s="52"/>
      <c r="Y41" s="52"/>
      <c r="Z41" s="116"/>
      <c r="AA41" s="53"/>
      <c r="AB41" s="40"/>
      <c r="AC41" s="95"/>
      <c r="AD41" s="95"/>
      <c r="AE41" s="95"/>
      <c r="AF41" s="95"/>
      <c r="AG41" s="95"/>
      <c r="AH41" s="92"/>
      <c r="AI41" s="92"/>
      <c r="AJ41" s="92"/>
      <c r="AK41" s="92"/>
      <c r="AL41" s="92"/>
      <c r="AM41" s="92"/>
      <c r="AN41" s="92"/>
      <c r="AO41" s="92"/>
      <c r="AP41" s="92"/>
      <c r="AQ41" s="43"/>
      <c r="AR41" s="43"/>
      <c r="AS41" s="43"/>
      <c r="AT41" s="43"/>
      <c r="AU41" s="43"/>
      <c r="AV41" s="43"/>
      <c r="AW41" s="43"/>
      <c r="AX41" s="43"/>
    </row>
    <row r="42" spans="1:50" ht="15" customHeight="1" thickBot="1">
      <c r="A42" s="364">
        <v>3</v>
      </c>
      <c r="B42" s="45" t="str">
        <f>IF(A42="","",VLOOKUP(A42,'参加者リスト'!$K$36:$M$121,2))</f>
        <v>篠原貴美子</v>
      </c>
      <c r="C42" s="46" t="str">
        <f>IF(A42="","",VLOOKUP(A42,'参加者リスト'!$K$36:$M$121,3))</f>
        <v>クリアーズ</v>
      </c>
      <c r="D42" s="102"/>
      <c r="E42" s="102"/>
      <c r="F42" s="102"/>
      <c r="G42" s="102"/>
      <c r="H42" s="102"/>
      <c r="I42" s="83"/>
      <c r="J42" s="44"/>
      <c r="K42" s="122"/>
      <c r="L42" s="123">
        <f>IF(K39="","-",IF(K39="","-",IF(O37*O44=0,"","-")))</f>
      </c>
      <c r="M42" s="122"/>
      <c r="N42" s="119"/>
      <c r="O42" s="62"/>
      <c r="P42" s="62"/>
      <c r="Q42" s="62"/>
      <c r="R42" s="80"/>
      <c r="S42" s="56"/>
      <c r="T42" s="132"/>
      <c r="U42" s="80"/>
      <c r="V42" s="40"/>
      <c r="W42" s="40"/>
      <c r="X42" s="80"/>
      <c r="Y42" s="40"/>
      <c r="Z42" s="116"/>
      <c r="AA42" s="54"/>
      <c r="AB42" s="40"/>
      <c r="AC42" s="95"/>
      <c r="AD42" s="95"/>
      <c r="AE42" s="95"/>
      <c r="AF42" s="95"/>
      <c r="AG42" s="95"/>
      <c r="AH42" s="92"/>
      <c r="AI42" s="92"/>
      <c r="AJ42" s="92"/>
      <c r="AK42" s="92"/>
      <c r="AL42" s="92"/>
      <c r="AM42" s="92"/>
      <c r="AN42" s="92"/>
      <c r="AO42" s="92"/>
      <c r="AP42" s="92"/>
      <c r="AQ42" s="43"/>
      <c r="AR42" s="43"/>
      <c r="AS42" s="43"/>
      <c r="AT42" s="43"/>
      <c r="AU42" s="43"/>
      <c r="AV42" s="43"/>
      <c r="AW42" s="43"/>
      <c r="AX42" s="43"/>
    </row>
    <row r="43" spans="1:50" ht="15" customHeight="1" thickTop="1">
      <c r="A43" s="364">
        <f>A42+1</f>
        <v>4</v>
      </c>
      <c r="B43" s="45" t="str">
        <f>IF(A43="","",VLOOKUP(A43,'参加者リスト'!$K$36:$M$121,2))</f>
        <v>濱崎早苗</v>
      </c>
      <c r="C43" s="46" t="str">
        <f>IF(A43="","",VLOOKUP(A43,'参加者リスト'!$K$36:$M$121,3))</f>
        <v>山口ふしのクラブ</v>
      </c>
      <c r="D43" s="139"/>
      <c r="E43" s="122">
        <v>5</v>
      </c>
      <c r="F43" s="52" t="s">
        <v>65</v>
      </c>
      <c r="G43" s="122">
        <v>21</v>
      </c>
      <c r="H43" s="131"/>
      <c r="I43" s="146">
        <f>IF(E43="","",IF(E43&gt;G43,"1","0")+IF(E44&gt;G44,"1","0")+IF(E46&gt;G46,"1","0"))</f>
        <v>0</v>
      </c>
      <c r="J43" s="40"/>
      <c r="K43" s="40"/>
      <c r="L43" s="40"/>
      <c r="M43" s="51"/>
      <c r="N43" s="119"/>
      <c r="O43" s="62"/>
      <c r="P43" s="62"/>
      <c r="Q43" s="62"/>
      <c r="R43" s="80"/>
      <c r="S43" s="56"/>
      <c r="T43" s="132"/>
      <c r="U43" s="80"/>
      <c r="V43" s="40"/>
      <c r="W43" s="40"/>
      <c r="X43" s="80"/>
      <c r="Y43" s="40"/>
      <c r="Z43" s="116"/>
      <c r="AA43" s="54"/>
      <c r="AB43" s="40"/>
      <c r="AC43" s="95"/>
      <c r="AD43" s="95"/>
      <c r="AE43" s="95"/>
      <c r="AF43" s="95"/>
      <c r="AG43" s="95"/>
      <c r="AH43" s="92"/>
      <c r="AI43" s="92"/>
      <c r="AJ43" s="92"/>
      <c r="AK43" s="92"/>
      <c r="AL43" s="92"/>
      <c r="AM43" s="92"/>
      <c r="AN43" s="92"/>
      <c r="AO43" s="92"/>
      <c r="AP43" s="92"/>
      <c r="AQ43" s="43"/>
      <c r="AR43" s="43"/>
      <c r="AS43" s="43"/>
      <c r="AT43" s="43"/>
      <c r="AU43" s="43"/>
      <c r="AV43" s="43"/>
      <c r="AW43" s="43"/>
      <c r="AX43" s="43"/>
    </row>
    <row r="44" spans="1:50" ht="15" customHeight="1" thickBot="1">
      <c r="A44" s="92"/>
      <c r="B44" s="43"/>
      <c r="C44" s="43"/>
      <c r="D44" s="48"/>
      <c r="E44" s="304">
        <v>9</v>
      </c>
      <c r="F44" s="257" t="s">
        <v>65</v>
      </c>
      <c r="G44" s="304">
        <v>21</v>
      </c>
      <c r="H44" s="109"/>
      <c r="I44" s="96"/>
      <c r="J44" s="96"/>
      <c r="K44" s="96"/>
      <c r="L44" s="96"/>
      <c r="M44" s="96"/>
      <c r="N44" s="128"/>
      <c r="O44" s="147">
        <f>IF(K39="","",IF(K39&lt;M39,"1","0")+IF(K40&lt;M40,"1","0")+IF(K42&lt;M42,"1","0"))</f>
        <v>0</v>
      </c>
      <c r="P44" s="62"/>
      <c r="Q44" s="62"/>
      <c r="R44" s="85"/>
      <c r="S44" s="57"/>
      <c r="T44" s="132"/>
      <c r="U44" s="85"/>
      <c r="V44" s="40"/>
      <c r="W44" s="40"/>
      <c r="X44" s="80"/>
      <c r="Y44" s="40"/>
      <c r="Z44" s="116"/>
      <c r="AA44" s="54"/>
      <c r="AB44" s="43"/>
      <c r="AC44" s="95"/>
      <c r="AD44" s="95"/>
      <c r="AE44" s="95"/>
      <c r="AF44" s="95"/>
      <c r="AG44" s="95"/>
      <c r="AH44" s="92"/>
      <c r="AI44" s="92"/>
      <c r="AJ44" s="92"/>
      <c r="AK44" s="92"/>
      <c r="AL44" s="92"/>
      <c r="AM44" s="92"/>
      <c r="AN44" s="92"/>
      <c r="AO44" s="92"/>
      <c r="AP44" s="92"/>
      <c r="AQ44" s="43"/>
      <c r="AR44" s="43"/>
      <c r="AS44" s="43"/>
      <c r="AT44" s="43"/>
      <c r="AU44" s="43"/>
      <c r="AV44" s="43"/>
      <c r="AW44" s="43"/>
      <c r="AX44" s="43"/>
    </row>
    <row r="45" spans="1:50" ht="15" customHeight="1" thickTop="1">
      <c r="A45" s="92"/>
      <c r="B45" s="43"/>
      <c r="C45" s="43"/>
      <c r="D45" s="69"/>
      <c r="E45" s="307"/>
      <c r="F45" s="307"/>
      <c r="G45" s="307"/>
      <c r="H45" s="109"/>
      <c r="I45" s="52"/>
      <c r="J45" s="58"/>
      <c r="K45" s="61"/>
      <c r="L45" s="61"/>
      <c r="M45" s="51"/>
      <c r="N45" s="62"/>
      <c r="O45" s="62"/>
      <c r="P45" s="56"/>
      <c r="Q45" s="56"/>
      <c r="R45" s="85"/>
      <c r="S45" s="57"/>
      <c r="T45" s="132"/>
      <c r="U45" s="85"/>
      <c r="V45" s="40"/>
      <c r="W45" s="40"/>
      <c r="X45" s="80"/>
      <c r="Y45" s="40"/>
      <c r="Z45" s="116"/>
      <c r="AA45" s="54"/>
      <c r="AB45" s="43"/>
      <c r="AC45" s="95"/>
      <c r="AD45" s="95"/>
      <c r="AE45" s="95"/>
      <c r="AF45" s="95"/>
      <c r="AG45" s="95"/>
      <c r="AH45" s="92"/>
      <c r="AI45" s="92"/>
      <c r="AJ45" s="92"/>
      <c r="AK45" s="92"/>
      <c r="AL45" s="92"/>
      <c r="AM45" s="92"/>
      <c r="AN45" s="92"/>
      <c r="AO45" s="92"/>
      <c r="AP45" s="92"/>
      <c r="AQ45" s="43"/>
      <c r="AR45" s="43"/>
      <c r="AS45" s="43"/>
      <c r="AT45" s="43"/>
      <c r="AU45" s="43"/>
      <c r="AV45" s="43"/>
      <c r="AW45" s="43"/>
      <c r="AX45" s="43"/>
    </row>
    <row r="46" spans="1:50" ht="15" customHeight="1" thickBot="1">
      <c r="A46" s="364">
        <v>15</v>
      </c>
      <c r="B46" s="45" t="str">
        <f>IF(A46="","",VLOOKUP(A46,'参加者リスト'!$K$36:$M$121,2))</f>
        <v>藤竹恭子</v>
      </c>
      <c r="C46" s="46" t="str">
        <f>IF(A46="","",VLOOKUP(A46,'参加者リスト'!$K$36:$M$121,3))</f>
        <v>宇部シャトルズ</v>
      </c>
      <c r="D46" s="140"/>
      <c r="E46" s="122"/>
      <c r="F46" s="123">
        <f>IF(E43="","-",IF(G43="","-",IF(I43*I46=0,"","-")))</f>
      </c>
      <c r="G46" s="122"/>
      <c r="H46" s="128"/>
      <c r="I46" s="147">
        <f>IF(E43="","",IF(E43&lt;G43,"1","0")+IF(E44&lt;G44,"1","0")+IF(E46&lt;G46,"1","0"))</f>
        <v>2</v>
      </c>
      <c r="J46" s="40"/>
      <c r="K46" s="61"/>
      <c r="L46" s="61"/>
      <c r="M46" s="51"/>
      <c r="N46" s="62"/>
      <c r="O46" s="62"/>
      <c r="P46" s="56"/>
      <c r="Q46" s="56"/>
      <c r="R46" s="80"/>
      <c r="S46" s="40"/>
      <c r="T46" s="132"/>
      <c r="U46" s="80"/>
      <c r="V46" s="40"/>
      <c r="W46" s="40"/>
      <c r="X46" s="80"/>
      <c r="Y46" s="40"/>
      <c r="Z46" s="116"/>
      <c r="AA46" s="54"/>
      <c r="AB46" s="40"/>
      <c r="AC46" s="95"/>
      <c r="AD46" s="95"/>
      <c r="AE46" s="95"/>
      <c r="AF46" s="95"/>
      <c r="AG46" s="95"/>
      <c r="AH46" s="92"/>
      <c r="AI46" s="92"/>
      <c r="AJ46" s="92"/>
      <c r="AK46" s="92"/>
      <c r="AL46" s="92"/>
      <c r="AM46" s="92"/>
      <c r="AN46" s="92"/>
      <c r="AO46" s="92"/>
      <c r="AP46" s="92"/>
      <c r="AQ46" s="43"/>
      <c r="AR46" s="43"/>
      <c r="AS46" s="43"/>
      <c r="AT46" s="43"/>
      <c r="AU46" s="43"/>
      <c r="AV46" s="43"/>
      <c r="AW46" s="43"/>
      <c r="AX46" s="43"/>
    </row>
    <row r="47" spans="1:50" ht="15" customHeight="1" thickTop="1">
      <c r="A47" s="364">
        <f>A46+1</f>
        <v>16</v>
      </c>
      <c r="B47" s="45" t="str">
        <f>IF(A47="","",VLOOKUP(A47,'参加者リスト'!$K$36:$M$121,2))</f>
        <v>為近勝子</v>
      </c>
      <c r="C47" s="46" t="str">
        <f>IF(A47="","",VLOOKUP(A47,'参加者リスト'!$K$36:$M$121,3))</f>
        <v>宇部シャトルズ</v>
      </c>
      <c r="D47" s="33"/>
      <c r="E47" s="99"/>
      <c r="F47" s="99"/>
      <c r="G47" s="99"/>
      <c r="H47" s="99"/>
      <c r="J47" s="61"/>
      <c r="K47" s="40"/>
      <c r="L47" s="40"/>
      <c r="M47" s="52"/>
      <c r="N47" s="65"/>
      <c r="O47" s="65"/>
      <c r="P47" s="56"/>
      <c r="Q47" s="122">
        <v>21</v>
      </c>
      <c r="R47" s="52" t="s">
        <v>65</v>
      </c>
      <c r="S47" s="122">
        <v>12</v>
      </c>
      <c r="T47" s="132"/>
      <c r="U47" s="67"/>
      <c r="V47" s="40"/>
      <c r="W47" s="40"/>
      <c r="X47" s="85"/>
      <c r="Y47" s="57"/>
      <c r="Z47" s="116"/>
      <c r="AA47" s="40"/>
      <c r="AB47" s="40"/>
      <c r="AC47" s="95"/>
      <c r="AD47" s="95"/>
      <c r="AE47" s="95"/>
      <c r="AF47" s="95"/>
      <c r="AG47" s="95"/>
      <c r="AH47" s="92"/>
      <c r="AI47" s="92"/>
      <c r="AJ47" s="92"/>
      <c r="AK47" s="92"/>
      <c r="AL47" s="92"/>
      <c r="AM47" s="92"/>
      <c r="AN47" s="92"/>
      <c r="AO47" s="92"/>
      <c r="AP47" s="92"/>
      <c r="AQ47" s="43"/>
      <c r="AR47" s="43"/>
      <c r="AS47" s="43"/>
      <c r="AT47" s="43"/>
      <c r="AU47" s="43"/>
      <c r="AV47" s="43"/>
      <c r="AW47" s="43"/>
      <c r="AX47" s="43"/>
    </row>
    <row r="48" spans="1:50" ht="15" customHeight="1" thickBot="1">
      <c r="A48" s="364"/>
      <c r="B48" s="49"/>
      <c r="C48" s="33"/>
      <c r="D48" s="33"/>
      <c r="E48" s="41"/>
      <c r="F48" s="82"/>
      <c r="G48" s="41"/>
      <c r="H48" s="80"/>
      <c r="I48" s="80"/>
      <c r="J48" s="61"/>
      <c r="K48" s="61"/>
      <c r="L48" s="61"/>
      <c r="M48" s="52"/>
      <c r="N48" s="65"/>
      <c r="O48" s="65"/>
      <c r="P48" s="56"/>
      <c r="Q48" s="304">
        <v>21</v>
      </c>
      <c r="R48" s="257" t="s">
        <v>65</v>
      </c>
      <c r="S48" s="304">
        <v>10</v>
      </c>
      <c r="T48" s="119"/>
      <c r="U48" s="42"/>
      <c r="V48" s="104"/>
      <c r="W48" s="104"/>
      <c r="X48" s="104"/>
      <c r="Y48" s="104"/>
      <c r="Z48" s="133"/>
      <c r="AA48" s="147">
        <f>IF(W31="","",IF(W31&lt;Y31,"1","0")+IF(W32&lt;Y32,"1","0")+IF(W34&lt;Y34,"1","0"))</f>
        <v>2</v>
      </c>
      <c r="AB48" s="40"/>
      <c r="AC48" s="95"/>
      <c r="AD48" s="95"/>
      <c r="AE48" s="95"/>
      <c r="AF48" s="95"/>
      <c r="AG48" s="95"/>
      <c r="AH48" s="92"/>
      <c r="AI48" s="95"/>
      <c r="AJ48" s="95"/>
      <c r="AK48" s="92"/>
      <c r="AL48" s="92"/>
      <c r="AM48" s="92"/>
      <c r="AN48" s="92"/>
      <c r="AO48" s="92"/>
      <c r="AP48" s="92"/>
      <c r="AQ48" s="43"/>
      <c r="AR48" s="43"/>
      <c r="AS48" s="43"/>
      <c r="AT48" s="43"/>
      <c r="AU48" s="43"/>
      <c r="AV48" s="43"/>
      <c r="AW48" s="43"/>
      <c r="AX48" s="43"/>
    </row>
    <row r="49" spans="1:50" ht="15" customHeight="1" thickTop="1">
      <c r="A49" s="364"/>
      <c r="B49" s="49"/>
      <c r="C49" s="32"/>
      <c r="D49" s="32"/>
      <c r="E49" s="56"/>
      <c r="F49" s="80"/>
      <c r="G49" s="56"/>
      <c r="H49" s="83"/>
      <c r="I49" s="83"/>
      <c r="J49" s="61"/>
      <c r="K49" s="61"/>
      <c r="L49" s="61"/>
      <c r="M49" s="52"/>
      <c r="N49" s="65"/>
      <c r="O49" s="65"/>
      <c r="P49" s="64"/>
      <c r="Q49" s="307"/>
      <c r="R49" s="307"/>
      <c r="S49" s="307"/>
      <c r="T49" s="132"/>
      <c r="U49" s="97"/>
      <c r="V49" s="42"/>
      <c r="W49" s="42"/>
      <c r="Y49" s="42"/>
      <c r="Z49" s="80"/>
      <c r="AA49" s="40"/>
      <c r="AB49" s="42"/>
      <c r="AC49" s="95"/>
      <c r="AD49" s="95"/>
      <c r="AE49" s="95"/>
      <c r="AF49" s="95"/>
      <c r="AG49" s="95"/>
      <c r="AH49" s="92"/>
      <c r="AI49" s="95"/>
      <c r="AJ49" s="95"/>
      <c r="AK49" s="92"/>
      <c r="AL49" s="92"/>
      <c r="AM49" s="92"/>
      <c r="AN49" s="92"/>
      <c r="AO49" s="92"/>
      <c r="AP49" s="92"/>
      <c r="AQ49" s="43"/>
      <c r="AR49" s="43"/>
      <c r="AS49" s="43"/>
      <c r="AT49" s="43"/>
      <c r="AU49" s="43"/>
      <c r="AV49" s="43"/>
      <c r="AW49" s="43"/>
      <c r="AX49" s="43"/>
    </row>
    <row r="50" spans="1:50" ht="15" customHeight="1" thickBot="1">
      <c r="A50" s="364">
        <v>31</v>
      </c>
      <c r="B50" s="45" t="str">
        <f>IF(A50="","",VLOOKUP(A50,'参加者リスト'!$K$36:$M$121,2))</f>
        <v>村重尚江</v>
      </c>
      <c r="C50" s="46" t="str">
        <f>IF(A50="","",VLOOKUP(A50,'参加者リスト'!$K$36:$M$121,3))</f>
        <v>ホワイトローズ</v>
      </c>
      <c r="D50" s="102"/>
      <c r="E50" s="102"/>
      <c r="F50" s="102"/>
      <c r="G50" s="102"/>
      <c r="H50" s="102"/>
      <c r="I50" s="83"/>
      <c r="J50" s="61"/>
      <c r="K50" s="61"/>
      <c r="L50" s="61"/>
      <c r="M50" s="42"/>
      <c r="O50" s="80"/>
      <c r="P50" s="40"/>
      <c r="Q50" s="122"/>
      <c r="R50" s="123">
        <f>IF(Q47="","-",IF(S47="","-",IF(U41*U56=0,"","-")))</f>
      </c>
      <c r="S50" s="122"/>
      <c r="T50" s="132"/>
      <c r="U50" s="52"/>
      <c r="AA50" s="42"/>
      <c r="AB50" s="42"/>
      <c r="AC50" s="95"/>
      <c r="AD50" s="95"/>
      <c r="AE50" s="95"/>
      <c r="AF50" s="95"/>
      <c r="AG50" s="95"/>
      <c r="AH50" s="92"/>
      <c r="AI50" s="95"/>
      <c r="AJ50" s="95"/>
      <c r="AK50" s="92"/>
      <c r="AL50" s="92"/>
      <c r="AM50" s="92"/>
      <c r="AN50" s="92"/>
      <c r="AO50" s="92"/>
      <c r="AP50" s="92"/>
      <c r="AQ50" s="43"/>
      <c r="AR50" s="43"/>
      <c r="AS50" s="43"/>
      <c r="AT50" s="43"/>
      <c r="AU50" s="43"/>
      <c r="AV50" s="43"/>
      <c r="AW50" s="43"/>
      <c r="AX50" s="43"/>
    </row>
    <row r="51" spans="1:50" ht="15" customHeight="1" thickTop="1">
      <c r="A51" s="364">
        <f>A50+1</f>
        <v>32</v>
      </c>
      <c r="B51" s="45" t="str">
        <f>IF(A51="","",VLOOKUP(A51,'参加者リスト'!$K$36:$M$121,2))</f>
        <v>吉永千寿子</v>
      </c>
      <c r="C51" s="46" t="str">
        <f>IF(A51="","",VLOOKUP(A51,'参加者リスト'!$K$36:$M$121,3))</f>
        <v>ホワイトローズ</v>
      </c>
      <c r="D51" s="139"/>
      <c r="E51" s="122">
        <v>17</v>
      </c>
      <c r="F51" s="52" t="s">
        <v>65</v>
      </c>
      <c r="G51" s="122">
        <v>21</v>
      </c>
      <c r="H51" s="131"/>
      <c r="I51" s="146">
        <f>IF(E51="","",IF(E51&gt;G51,"1","0")+IF(E52&gt;G52,"1","0")+IF(E54&gt;G54,"1","0"))</f>
        <v>0</v>
      </c>
      <c r="J51" s="40"/>
      <c r="K51" s="61"/>
      <c r="L51" s="61"/>
      <c r="M51" s="42"/>
      <c r="O51" s="80"/>
      <c r="P51" s="40"/>
      <c r="Q51" s="40"/>
      <c r="R51" s="110"/>
      <c r="S51" s="52"/>
      <c r="T51" s="132"/>
      <c r="U51" s="52"/>
      <c r="AA51" s="61"/>
      <c r="AB51" s="42"/>
      <c r="AC51" s="95"/>
      <c r="AD51" s="95"/>
      <c r="AE51" s="95"/>
      <c r="AF51" s="95"/>
      <c r="AG51" s="95"/>
      <c r="AH51" s="92"/>
      <c r="AI51" s="95"/>
      <c r="AJ51" s="95"/>
      <c r="AK51" s="92"/>
      <c r="AL51" s="92"/>
      <c r="AM51" s="92"/>
      <c r="AN51" s="92"/>
      <c r="AO51" s="92"/>
      <c r="AP51" s="92"/>
      <c r="AQ51" s="43"/>
      <c r="AR51" s="43"/>
      <c r="AS51" s="43"/>
      <c r="AT51" s="43"/>
      <c r="AU51" s="43"/>
      <c r="AV51" s="43"/>
      <c r="AW51" s="43"/>
      <c r="AX51" s="43"/>
    </row>
    <row r="52" spans="1:50" ht="15" customHeight="1" thickBot="1">
      <c r="A52" s="92"/>
      <c r="B52" s="43"/>
      <c r="C52" s="43"/>
      <c r="D52" s="48"/>
      <c r="E52" s="304">
        <v>17</v>
      </c>
      <c r="F52" s="257" t="s">
        <v>65</v>
      </c>
      <c r="G52" s="304">
        <v>21</v>
      </c>
      <c r="H52" s="109"/>
      <c r="I52" s="96"/>
      <c r="J52" s="96"/>
      <c r="K52" s="96"/>
      <c r="L52" s="96"/>
      <c r="M52" s="96"/>
      <c r="N52" s="62"/>
      <c r="O52" s="56"/>
      <c r="P52" s="56"/>
      <c r="Q52" s="40"/>
      <c r="R52" s="80"/>
      <c r="S52" s="50"/>
      <c r="T52" s="132"/>
      <c r="U52" s="80"/>
      <c r="AB52" s="42"/>
      <c r="AC52" s="95"/>
      <c r="AD52" s="95"/>
      <c r="AE52" s="135"/>
      <c r="AF52" s="135"/>
      <c r="AG52" s="135"/>
      <c r="AH52" s="136"/>
      <c r="AI52" s="136"/>
      <c r="AJ52" s="136"/>
      <c r="AK52" s="136"/>
      <c r="AL52" s="136"/>
      <c r="AM52" s="136"/>
      <c r="AN52" s="136"/>
      <c r="AO52" s="136"/>
      <c r="AP52" s="136"/>
      <c r="AQ52" s="43"/>
      <c r="AR52" s="43"/>
      <c r="AS52" s="43"/>
      <c r="AT52" s="43"/>
      <c r="AU52" s="43"/>
      <c r="AV52" s="43"/>
      <c r="AW52" s="43"/>
      <c r="AX52" s="43"/>
    </row>
    <row r="53" spans="1:50" ht="15" customHeight="1" thickTop="1">
      <c r="A53" s="92"/>
      <c r="B53" s="43"/>
      <c r="C53" s="43"/>
      <c r="D53" s="69"/>
      <c r="E53" s="307"/>
      <c r="F53" s="307"/>
      <c r="G53" s="307"/>
      <c r="H53" s="109"/>
      <c r="I53" s="52"/>
      <c r="J53" s="52"/>
      <c r="K53" s="52"/>
      <c r="L53" s="52"/>
      <c r="M53" s="52"/>
      <c r="N53" s="130"/>
      <c r="O53" s="146">
        <f>IF(K55="","",IF(K55&gt;M55,"1","0")+IF(K56&gt;M56,"1","0")+IF(K58&gt;M58,"1","0"))</f>
        <v>2</v>
      </c>
      <c r="P53" s="62"/>
      <c r="Q53" s="40"/>
      <c r="R53" s="80"/>
      <c r="S53" s="50"/>
      <c r="T53" s="132"/>
      <c r="U53" s="80"/>
      <c r="AB53" s="42"/>
      <c r="AC53" s="95"/>
      <c r="AD53" s="95"/>
      <c r="AE53" s="135"/>
      <c r="AF53" s="135"/>
      <c r="AG53" s="135"/>
      <c r="AH53" s="136"/>
      <c r="AI53" s="136"/>
      <c r="AJ53" s="136"/>
      <c r="AK53" s="136"/>
      <c r="AL53" s="136"/>
      <c r="AM53" s="136"/>
      <c r="AN53" s="136"/>
      <c r="AO53" s="136"/>
      <c r="AP53" s="136"/>
      <c r="AQ53" s="43"/>
      <c r="AR53" s="43"/>
      <c r="AS53" s="43"/>
      <c r="AT53" s="43"/>
      <c r="AU53" s="43"/>
      <c r="AV53" s="43"/>
      <c r="AW53" s="43"/>
      <c r="AX53" s="43"/>
    </row>
    <row r="54" spans="1:50" ht="15" customHeight="1" thickBot="1">
      <c r="A54" s="364">
        <v>7</v>
      </c>
      <c r="B54" s="45" t="str">
        <f>IF(A54="","",VLOOKUP(A54,'参加者リスト'!$K$36:$M$121,2))</f>
        <v>栗本久美</v>
      </c>
      <c r="C54" s="46" t="str">
        <f>IF(A54="","",VLOOKUP(A54,'参加者リスト'!$K$36:$M$121,3))</f>
        <v>山口ふしのクラブ</v>
      </c>
      <c r="D54" s="140"/>
      <c r="E54" s="122"/>
      <c r="F54" s="123">
        <f>IF(E51="","-",IF(G51="","-",IF(I51*I54=0,"","-")))</f>
      </c>
      <c r="G54" s="122"/>
      <c r="H54" s="128"/>
      <c r="I54" s="147">
        <f>IF(E51="","",IF(E51&lt;G51,"1","0")+IF(E52&lt;G52,"1","0")+IF(E54&lt;G54,"1","0"))</f>
        <v>2</v>
      </c>
      <c r="J54" s="40"/>
      <c r="K54" s="40"/>
      <c r="L54" s="40"/>
      <c r="M54" s="51"/>
      <c r="N54" s="132"/>
      <c r="O54" s="62"/>
      <c r="P54" s="62"/>
      <c r="Q54" s="56"/>
      <c r="R54" s="80"/>
      <c r="S54" s="50"/>
      <c r="T54" s="132"/>
      <c r="U54" s="80"/>
      <c r="AB54" s="42"/>
      <c r="AC54" s="95"/>
      <c r="AD54" s="95"/>
      <c r="AE54" s="135"/>
      <c r="AF54" s="135"/>
      <c r="AG54" s="135"/>
      <c r="AH54" s="136"/>
      <c r="AI54" s="136"/>
      <c r="AJ54" s="136"/>
      <c r="AK54" s="136"/>
      <c r="AL54" s="136"/>
      <c r="AM54" s="136"/>
      <c r="AN54" s="136"/>
      <c r="AO54" s="136"/>
      <c r="AP54" s="136"/>
      <c r="AQ54" s="43"/>
      <c r="AR54" s="43"/>
      <c r="AS54" s="43"/>
      <c r="AT54" s="43"/>
      <c r="AU54" s="43"/>
      <c r="AV54" s="43"/>
      <c r="AW54" s="43"/>
      <c r="AX54" s="43"/>
    </row>
    <row r="55" spans="1:50" ht="15" customHeight="1" thickTop="1">
      <c r="A55" s="364">
        <f>A54+1</f>
        <v>8</v>
      </c>
      <c r="B55" s="45" t="str">
        <f>IF(A55="","",VLOOKUP(A55,'参加者リスト'!$K$36:$M$121,2))</f>
        <v>福田幸子</v>
      </c>
      <c r="C55" s="46" t="str">
        <f>IF(A55="","",VLOOKUP(A55,'参加者リスト'!$K$36:$M$121,3))</f>
        <v>山口ふしのクラブ</v>
      </c>
      <c r="D55" s="33"/>
      <c r="E55" s="99"/>
      <c r="F55" s="99"/>
      <c r="G55" s="99"/>
      <c r="H55" s="99"/>
      <c r="J55" s="61"/>
      <c r="K55" s="122">
        <v>12</v>
      </c>
      <c r="L55" s="52" t="s">
        <v>65</v>
      </c>
      <c r="M55" s="122">
        <v>21</v>
      </c>
      <c r="N55" s="132"/>
      <c r="O55" s="62"/>
      <c r="P55" s="62"/>
      <c r="Q55" s="56"/>
      <c r="R55" s="80"/>
      <c r="S55" s="50"/>
      <c r="T55" s="132"/>
      <c r="U55" s="80"/>
      <c r="AB55" s="42"/>
      <c r="AC55" s="95"/>
      <c r="AD55" s="95"/>
      <c r="AE55" s="135"/>
      <c r="AF55" s="95"/>
      <c r="AG55" s="95"/>
      <c r="AH55" s="136"/>
      <c r="AI55" s="136"/>
      <c r="AJ55" s="136"/>
      <c r="AK55" s="136"/>
      <c r="AL55" s="136"/>
      <c r="AM55" s="136"/>
      <c r="AN55" s="136"/>
      <c r="AO55" s="136"/>
      <c r="AP55" s="136"/>
      <c r="AQ55" s="43"/>
      <c r="AR55" s="43"/>
      <c r="AS55" s="43"/>
      <c r="AT55" s="43"/>
      <c r="AU55" s="43"/>
      <c r="AV55" s="43"/>
      <c r="AW55" s="43"/>
      <c r="AX55" s="43"/>
    </row>
    <row r="56" spans="1:50" ht="15" customHeight="1" thickBot="1">
      <c r="A56" s="365"/>
      <c r="B56" s="45"/>
      <c r="C56" s="55"/>
      <c r="D56" s="34"/>
      <c r="E56" s="43"/>
      <c r="F56" s="81"/>
      <c r="G56" s="43"/>
      <c r="I56" s="80"/>
      <c r="J56" s="61"/>
      <c r="K56" s="304">
        <v>21</v>
      </c>
      <c r="L56" s="257" t="s">
        <v>65</v>
      </c>
      <c r="M56" s="304">
        <v>18</v>
      </c>
      <c r="N56" s="132"/>
      <c r="P56" s="108"/>
      <c r="Q56" s="108"/>
      <c r="R56" s="108"/>
      <c r="S56" s="108"/>
      <c r="T56" s="134"/>
      <c r="U56" s="147">
        <f>IF(Q47="","",IF(Q47&lt;S47,"1","0")+IF(Q48&lt;S48,"1","0")+IF(Q50&lt;S50,"1","0"))</f>
        <v>0</v>
      </c>
      <c r="AB56" s="42"/>
      <c r="AC56" s="95"/>
      <c r="AD56" s="95"/>
      <c r="AE56" s="135"/>
      <c r="AF56" s="95"/>
      <c r="AG56" s="95"/>
      <c r="AH56" s="136"/>
      <c r="AI56" s="136"/>
      <c r="AJ56" s="136"/>
      <c r="AK56" s="136"/>
      <c r="AL56" s="136"/>
      <c r="AM56" s="136"/>
      <c r="AN56" s="136"/>
      <c r="AO56" s="136"/>
      <c r="AP56" s="136"/>
      <c r="AQ56" s="43"/>
      <c r="AR56" s="43"/>
      <c r="AS56" s="43"/>
      <c r="AT56" s="43"/>
      <c r="AU56" s="43"/>
      <c r="AV56" s="43"/>
      <c r="AW56" s="43"/>
      <c r="AX56" s="43"/>
    </row>
    <row r="57" spans="1:50" ht="15" customHeight="1" thickTop="1">
      <c r="A57" s="364"/>
      <c r="B57" s="49"/>
      <c r="C57" s="32"/>
      <c r="D57" s="32"/>
      <c r="E57" s="41"/>
      <c r="F57" s="82"/>
      <c r="G57" s="41"/>
      <c r="H57" s="80"/>
      <c r="I57" s="80"/>
      <c r="J57" s="61"/>
      <c r="K57" s="304"/>
      <c r="L57" s="257"/>
      <c r="M57" s="304"/>
      <c r="N57" s="119"/>
      <c r="O57" s="101"/>
      <c r="P57" s="101"/>
      <c r="Q57" s="101"/>
      <c r="R57" s="101"/>
      <c r="S57" s="101"/>
      <c r="U57" s="61"/>
      <c r="V57" s="50"/>
      <c r="AB57" s="42"/>
      <c r="AC57" s="135"/>
      <c r="AD57" s="135"/>
      <c r="AE57" s="135"/>
      <c r="AF57" s="95"/>
      <c r="AG57" s="95"/>
      <c r="AH57" s="136"/>
      <c r="AI57" s="136"/>
      <c r="AJ57" s="136"/>
      <c r="AK57" s="136"/>
      <c r="AL57" s="136"/>
      <c r="AM57" s="136"/>
      <c r="AN57" s="136"/>
      <c r="AO57" s="136"/>
      <c r="AP57" s="136"/>
      <c r="AQ57" s="43"/>
      <c r="AR57" s="43"/>
      <c r="AS57" s="43"/>
      <c r="AT57" s="43"/>
      <c r="AU57" s="43"/>
      <c r="AV57" s="43"/>
      <c r="AW57" s="43"/>
      <c r="AX57" s="43"/>
    </row>
    <row r="58" spans="1:50" ht="15" customHeight="1" thickBot="1">
      <c r="A58" s="364">
        <v>25</v>
      </c>
      <c r="B58" s="45" t="str">
        <f>IF(A58="","",VLOOKUP(A58,'参加者リスト'!$K$36:$M$121,2))</f>
        <v>深川秀美</v>
      </c>
      <c r="C58" s="46" t="str">
        <f>IF(A58="","",VLOOKUP(A58,'参加者リスト'!$K$36:$M$121,3))</f>
        <v>宇部ＦＣ</v>
      </c>
      <c r="D58" s="102"/>
      <c r="E58" s="102"/>
      <c r="F58" s="102"/>
      <c r="G58" s="102"/>
      <c r="H58" s="102"/>
      <c r="I58" s="83"/>
      <c r="J58" s="44"/>
      <c r="K58" s="122">
        <v>21</v>
      </c>
      <c r="L58" s="123" t="str">
        <f>IF(K55="","-",IF(K55="","-",IF(O53*O60=0,"","-")))</f>
        <v>-</v>
      </c>
      <c r="M58" s="122">
        <v>16</v>
      </c>
      <c r="N58" s="119"/>
      <c r="O58" s="62"/>
      <c r="P58" s="62"/>
      <c r="Q58" s="53"/>
      <c r="R58" s="80"/>
      <c r="S58" s="50"/>
      <c r="T58" s="80"/>
      <c r="U58" s="80"/>
      <c r="V58" s="50"/>
      <c r="AB58" s="42"/>
      <c r="AC58" s="135"/>
      <c r="AD58" s="135"/>
      <c r="AE58" s="135"/>
      <c r="AF58" s="95"/>
      <c r="AG58" s="95"/>
      <c r="AH58" s="136"/>
      <c r="AI58" s="136"/>
      <c r="AJ58" s="136"/>
      <c r="AK58" s="136"/>
      <c r="AL58" s="136"/>
      <c r="AM58" s="136"/>
      <c r="AN58" s="136"/>
      <c r="AO58" s="136"/>
      <c r="AP58" s="136"/>
      <c r="AQ58" s="43"/>
      <c r="AR58" s="43"/>
      <c r="AS58" s="43"/>
      <c r="AT58" s="43"/>
      <c r="AU58" s="43"/>
      <c r="AV58" s="43"/>
      <c r="AW58" s="43"/>
      <c r="AX58" s="43"/>
    </row>
    <row r="59" spans="1:50" ht="15" customHeight="1" thickTop="1">
      <c r="A59" s="364">
        <f>A58+1</f>
        <v>26</v>
      </c>
      <c r="B59" s="45" t="str">
        <f>IF(A59="","",VLOOKUP(A59,'参加者リスト'!$K$36:$M$121,2))</f>
        <v>佐々木恵子</v>
      </c>
      <c r="C59" s="46" t="str">
        <f>IF(A59="","",VLOOKUP(A59,'参加者リスト'!$K$36:$M$121,3))</f>
        <v>宇部ＦＣ</v>
      </c>
      <c r="D59" s="139"/>
      <c r="E59" s="122">
        <v>21</v>
      </c>
      <c r="F59" s="52" t="s">
        <v>65</v>
      </c>
      <c r="G59" s="122">
        <v>19</v>
      </c>
      <c r="H59" s="131"/>
      <c r="I59" s="146">
        <f>IF(E59="","",IF(E59&gt;G59,"1","0")+IF(E60&gt;G60,"1","0")+IF(E62&gt;G62,"1","0"))</f>
        <v>2</v>
      </c>
      <c r="J59" s="40"/>
      <c r="K59" s="40"/>
      <c r="L59" s="40"/>
      <c r="M59" s="51"/>
      <c r="N59" s="119"/>
      <c r="O59" s="62"/>
      <c r="P59" s="62"/>
      <c r="Q59" s="53"/>
      <c r="V59" s="61"/>
      <c r="W59" s="61"/>
      <c r="AB59" s="42"/>
      <c r="AC59" s="95"/>
      <c r="AD59" s="95"/>
      <c r="AE59" s="135"/>
      <c r="AF59" s="95"/>
      <c r="AG59" s="95"/>
      <c r="AH59" s="136"/>
      <c r="AI59" s="136"/>
      <c r="AJ59" s="136"/>
      <c r="AK59" s="136"/>
      <c r="AL59" s="136"/>
      <c r="AM59" s="136"/>
      <c r="AN59" s="136"/>
      <c r="AO59" s="136"/>
      <c r="AP59" s="136"/>
      <c r="AQ59" s="43"/>
      <c r="AR59" s="43"/>
      <c r="AS59" s="43"/>
      <c r="AT59" s="43"/>
      <c r="AU59" s="43"/>
      <c r="AV59" s="43"/>
      <c r="AW59" s="43"/>
      <c r="AX59" s="43"/>
    </row>
    <row r="60" spans="1:50" ht="15" customHeight="1" thickBot="1">
      <c r="A60" s="92"/>
      <c r="B60" s="43"/>
      <c r="C60" s="43"/>
      <c r="D60" s="48"/>
      <c r="E60" s="304">
        <v>21</v>
      </c>
      <c r="F60" s="257" t="s">
        <v>65</v>
      </c>
      <c r="G60" s="304">
        <v>15</v>
      </c>
      <c r="H60" s="109"/>
      <c r="I60" s="96"/>
      <c r="J60" s="96"/>
      <c r="K60" s="96"/>
      <c r="L60" s="96"/>
      <c r="M60" s="96"/>
      <c r="N60" s="128"/>
      <c r="O60" s="147">
        <f>IF(K55="","",IF(K55&lt;M55,"1","0")+IF(K56&lt;M56,"1","0")+IF(K58&lt;M58,"1","0"))</f>
        <v>1</v>
      </c>
      <c r="P60" s="62"/>
      <c r="Q60" s="56"/>
      <c r="AB60" s="42"/>
      <c r="AC60" s="95"/>
      <c r="AD60" s="95"/>
      <c r="AE60" s="135"/>
      <c r="AF60" s="135"/>
      <c r="AG60" s="135"/>
      <c r="AH60" s="136"/>
      <c r="AI60" s="136"/>
      <c r="AJ60" s="136"/>
      <c r="AK60" s="136"/>
      <c r="AL60" s="136"/>
      <c r="AM60" s="136"/>
      <c r="AN60" s="136"/>
      <c r="AO60" s="136"/>
      <c r="AP60" s="136"/>
      <c r="AQ60" s="43"/>
      <c r="AR60" s="43"/>
      <c r="AS60" s="43"/>
      <c r="AT60" s="43"/>
      <c r="AU60" s="43"/>
      <c r="AV60" s="43"/>
      <c r="AW60" s="43"/>
      <c r="AX60" s="43"/>
    </row>
    <row r="61" spans="1:50" ht="15" customHeight="1" thickTop="1">
      <c r="A61" s="92"/>
      <c r="B61" s="43"/>
      <c r="C61" s="43"/>
      <c r="D61" s="69"/>
      <c r="E61" s="307"/>
      <c r="F61" s="307"/>
      <c r="G61" s="307"/>
      <c r="H61" s="109"/>
      <c r="I61" s="52"/>
      <c r="J61" s="58"/>
      <c r="K61" s="61"/>
      <c r="L61" s="61"/>
      <c r="M61" s="51"/>
      <c r="N61" s="62"/>
      <c r="O61" s="62"/>
      <c r="P61" s="56"/>
      <c r="Q61" s="56"/>
      <c r="AB61" s="42"/>
      <c r="AC61" s="95"/>
      <c r="AD61" s="95"/>
      <c r="AE61" s="135"/>
      <c r="AF61" s="135"/>
      <c r="AG61" s="135"/>
      <c r="AH61" s="136"/>
      <c r="AI61" s="136"/>
      <c r="AJ61" s="136"/>
      <c r="AK61" s="136"/>
      <c r="AL61" s="136"/>
      <c r="AM61" s="136"/>
      <c r="AN61" s="136"/>
      <c r="AO61" s="136"/>
      <c r="AP61" s="136"/>
      <c r="AQ61" s="43"/>
      <c r="AR61" s="43"/>
      <c r="AS61" s="43"/>
      <c r="AT61" s="43"/>
      <c r="AU61" s="43"/>
      <c r="AV61" s="43"/>
      <c r="AW61" s="43"/>
      <c r="AX61" s="43"/>
    </row>
    <row r="62" spans="1:50" ht="15" customHeight="1" thickBot="1">
      <c r="A62" s="364">
        <v>27</v>
      </c>
      <c r="B62" s="45" t="str">
        <f>IF(A62="","",VLOOKUP(A62,'参加者リスト'!$K$36:$M$121,2))</f>
        <v>福井由香</v>
      </c>
      <c r="C62" s="46" t="str">
        <f>IF(A62="","",VLOOKUP(A62,'参加者リスト'!$K$36:$M$121,3))</f>
        <v>下松ミラクル</v>
      </c>
      <c r="D62" s="140"/>
      <c r="E62" s="122"/>
      <c r="F62" s="123">
        <f>IF(E59="","-",IF(G59="","-",IF(I59*I62=0,"","-")))</f>
      </c>
      <c r="G62" s="122"/>
      <c r="H62" s="128"/>
      <c r="I62" s="147">
        <f>IF(E59="","",IF(E59&lt;G59,"1","0")+IF(E60&lt;G60,"1","0")+IF(E62&lt;G62,"1","0"))</f>
        <v>0</v>
      </c>
      <c r="J62" s="40"/>
      <c r="AB62" s="42"/>
      <c r="AC62" s="95"/>
      <c r="AD62" s="95"/>
      <c r="AE62" s="95"/>
      <c r="AF62" s="95"/>
      <c r="AG62" s="95"/>
      <c r="AH62" s="92"/>
      <c r="AI62" s="92"/>
      <c r="AJ62" s="92"/>
      <c r="AK62" s="92"/>
      <c r="AL62" s="92"/>
      <c r="AM62" s="92"/>
      <c r="AN62" s="92"/>
      <c r="AO62" s="92"/>
      <c r="AP62" s="92"/>
      <c r="AQ62" s="43"/>
      <c r="AR62" s="43"/>
      <c r="AS62" s="43"/>
      <c r="AT62" s="43"/>
      <c r="AU62" s="43"/>
      <c r="AV62" s="43"/>
      <c r="AW62" s="43"/>
      <c r="AX62" s="43"/>
    </row>
    <row r="63" spans="1:50" ht="15" customHeight="1" thickTop="1">
      <c r="A63" s="364">
        <f>A62+1</f>
        <v>28</v>
      </c>
      <c r="B63" s="45" t="str">
        <f>IF(A63="","",VLOOKUP(A63,'参加者リスト'!$K$36:$M$121,2))</f>
        <v>若松淳子</v>
      </c>
      <c r="C63" s="46" t="str">
        <f>IF(A63="","",VLOOKUP(A63,'参加者リスト'!$K$36:$M$121,3))</f>
        <v>下松ミラクル</v>
      </c>
      <c r="D63" s="33"/>
      <c r="E63" s="99"/>
      <c r="F63" s="99"/>
      <c r="G63" s="99"/>
      <c r="H63" s="99"/>
      <c r="AB63" s="42"/>
      <c r="AC63" s="95"/>
      <c r="AD63" s="95"/>
      <c r="AE63" s="95"/>
      <c r="AF63" s="95"/>
      <c r="AG63" s="95"/>
      <c r="AH63" s="92"/>
      <c r="AI63" s="92"/>
      <c r="AJ63" s="92"/>
      <c r="AK63" s="92"/>
      <c r="AL63" s="92"/>
      <c r="AM63" s="92"/>
      <c r="AN63" s="92"/>
      <c r="AO63" s="92"/>
      <c r="AP63" s="92"/>
      <c r="AQ63" s="43"/>
      <c r="AR63" s="43"/>
      <c r="AS63" s="43"/>
      <c r="AT63" s="43"/>
      <c r="AU63" s="43"/>
      <c r="AV63" s="43"/>
      <c r="AW63" s="43"/>
      <c r="AX63" s="43"/>
    </row>
    <row r="64" spans="5:50" ht="15" customHeight="1">
      <c r="E64" s="43"/>
      <c r="F64" s="81"/>
      <c r="G64" s="43"/>
      <c r="AB64" s="42"/>
      <c r="AC64" s="95"/>
      <c r="AD64" s="95"/>
      <c r="AE64" s="95"/>
      <c r="AF64" s="95"/>
      <c r="AG64" s="95"/>
      <c r="AH64" s="92"/>
      <c r="AI64" s="92"/>
      <c r="AJ64" s="92"/>
      <c r="AK64" s="92"/>
      <c r="AL64" s="92"/>
      <c r="AM64" s="92"/>
      <c r="AN64" s="92"/>
      <c r="AO64" s="92"/>
      <c r="AP64" s="92"/>
      <c r="AQ64" s="43"/>
      <c r="AR64" s="43"/>
      <c r="AS64" s="43"/>
      <c r="AT64" s="43"/>
      <c r="AU64" s="43"/>
      <c r="AV64" s="43"/>
      <c r="AW64" s="43"/>
      <c r="AX64" s="43"/>
    </row>
    <row r="65" spans="28:50" ht="15" customHeight="1">
      <c r="AB65" s="42"/>
      <c r="AC65" s="95"/>
      <c r="AD65" s="95"/>
      <c r="AE65" s="95"/>
      <c r="AF65" s="95"/>
      <c r="AG65" s="95"/>
      <c r="AH65" s="92"/>
      <c r="AI65" s="92"/>
      <c r="AJ65" s="92"/>
      <c r="AK65" s="92"/>
      <c r="AL65" s="92"/>
      <c r="AM65" s="92"/>
      <c r="AN65" s="92"/>
      <c r="AO65" s="92"/>
      <c r="AP65" s="92"/>
      <c r="AQ65" s="43"/>
      <c r="AR65" s="43"/>
      <c r="AS65" s="43"/>
      <c r="AT65" s="43"/>
      <c r="AU65" s="43"/>
      <c r="AV65" s="43"/>
      <c r="AW65" s="43"/>
      <c r="AX65" s="43"/>
    </row>
    <row r="66" spans="28:50" ht="15" customHeight="1">
      <c r="AB66" s="42"/>
      <c r="AC66" s="95"/>
      <c r="AD66" s="95"/>
      <c r="AE66" s="95"/>
      <c r="AF66" s="95"/>
      <c r="AG66" s="95"/>
      <c r="AH66" s="92"/>
      <c r="AI66" s="92"/>
      <c r="AJ66" s="92"/>
      <c r="AK66" s="92"/>
      <c r="AL66" s="92"/>
      <c r="AM66" s="92"/>
      <c r="AN66" s="92"/>
      <c r="AO66" s="92"/>
      <c r="AP66" s="92"/>
      <c r="AQ66" s="43"/>
      <c r="AR66" s="43"/>
      <c r="AS66" s="43"/>
      <c r="AT66" s="43"/>
      <c r="AU66" s="43"/>
      <c r="AV66" s="43"/>
      <c r="AW66" s="43"/>
      <c r="AX66" s="43"/>
    </row>
    <row r="67" spans="28:50" ht="15" customHeight="1">
      <c r="AB67" s="42"/>
      <c r="AC67" s="95"/>
      <c r="AD67" s="95"/>
      <c r="AE67" s="95"/>
      <c r="AF67" s="95"/>
      <c r="AG67" s="95"/>
      <c r="AH67" s="92"/>
      <c r="AI67" s="92"/>
      <c r="AJ67" s="92"/>
      <c r="AK67" s="92"/>
      <c r="AL67" s="92"/>
      <c r="AM67" s="92"/>
      <c r="AN67" s="92"/>
      <c r="AO67" s="92"/>
      <c r="AP67" s="92"/>
      <c r="AQ67" s="43"/>
      <c r="AR67" s="43"/>
      <c r="AS67" s="43"/>
      <c r="AT67" s="43"/>
      <c r="AU67" s="43"/>
      <c r="AV67" s="43"/>
      <c r="AW67" s="43"/>
      <c r="AX67" s="43"/>
    </row>
    <row r="68" spans="28:50" ht="15" customHeight="1">
      <c r="AB68" s="42"/>
      <c r="AC68" s="95"/>
      <c r="AD68" s="95"/>
      <c r="AE68" s="95"/>
      <c r="AF68" s="95"/>
      <c r="AG68" s="95"/>
      <c r="AH68" s="92"/>
      <c r="AI68" s="92"/>
      <c r="AJ68" s="92"/>
      <c r="AK68" s="92"/>
      <c r="AL68" s="92"/>
      <c r="AM68" s="92"/>
      <c r="AN68" s="92"/>
      <c r="AO68" s="92"/>
      <c r="AP68" s="92"/>
      <c r="AQ68" s="43"/>
      <c r="AR68" s="43"/>
      <c r="AS68" s="43"/>
      <c r="AT68" s="43"/>
      <c r="AU68" s="43"/>
      <c r="AV68" s="43"/>
      <c r="AW68" s="43"/>
      <c r="AX68" s="43"/>
    </row>
    <row r="69" spans="28:50" ht="15" customHeight="1">
      <c r="AB69" s="42"/>
      <c r="AC69" s="95"/>
      <c r="AD69" s="95"/>
      <c r="AE69" s="95"/>
      <c r="AF69" s="95"/>
      <c r="AG69" s="95"/>
      <c r="AH69" s="92"/>
      <c r="AI69" s="92"/>
      <c r="AJ69" s="92"/>
      <c r="AK69" s="92"/>
      <c r="AL69" s="92"/>
      <c r="AM69" s="92"/>
      <c r="AN69" s="92"/>
      <c r="AO69" s="92"/>
      <c r="AP69" s="92"/>
      <c r="AQ69" s="43"/>
      <c r="AR69" s="43"/>
      <c r="AS69" s="43"/>
      <c r="AT69" s="43"/>
      <c r="AU69" s="43"/>
      <c r="AV69" s="43"/>
      <c r="AW69" s="43"/>
      <c r="AX69" s="43"/>
    </row>
    <row r="70" spans="28:50" ht="15" customHeight="1">
      <c r="AB70" s="42"/>
      <c r="AC70" s="95"/>
      <c r="AD70" s="95"/>
      <c r="AE70" s="95"/>
      <c r="AF70" s="95"/>
      <c r="AG70" s="95"/>
      <c r="AH70" s="92"/>
      <c r="AI70" s="92"/>
      <c r="AJ70" s="92"/>
      <c r="AK70" s="92"/>
      <c r="AL70" s="92"/>
      <c r="AM70" s="92"/>
      <c r="AN70" s="92"/>
      <c r="AO70" s="92"/>
      <c r="AP70" s="92"/>
      <c r="AQ70" s="43"/>
      <c r="AR70" s="43"/>
      <c r="AS70" s="43"/>
      <c r="AT70" s="43"/>
      <c r="AU70" s="43"/>
      <c r="AV70" s="43"/>
      <c r="AW70" s="43"/>
      <c r="AX70" s="43"/>
    </row>
    <row r="71" spans="28:50" ht="15" customHeight="1">
      <c r="AB71" s="42"/>
      <c r="AC71" s="95"/>
      <c r="AD71" s="95"/>
      <c r="AE71" s="95"/>
      <c r="AF71" s="95"/>
      <c r="AG71" s="95"/>
      <c r="AH71" s="92"/>
      <c r="AI71" s="92"/>
      <c r="AJ71" s="92"/>
      <c r="AK71" s="92"/>
      <c r="AL71" s="92"/>
      <c r="AM71" s="92"/>
      <c r="AN71" s="92"/>
      <c r="AO71" s="92"/>
      <c r="AP71" s="92"/>
      <c r="AQ71" s="43"/>
      <c r="AR71" s="43"/>
      <c r="AS71" s="43"/>
      <c r="AT71" s="43"/>
      <c r="AU71" s="43"/>
      <c r="AV71" s="43"/>
      <c r="AW71" s="43"/>
      <c r="AX71" s="43"/>
    </row>
    <row r="72" spans="28:50" ht="15" customHeight="1">
      <c r="AB72" s="42"/>
      <c r="AC72" s="95"/>
      <c r="AD72" s="95"/>
      <c r="AE72" s="95"/>
      <c r="AF72" s="95"/>
      <c r="AG72" s="95"/>
      <c r="AH72" s="92"/>
      <c r="AI72" s="92"/>
      <c r="AJ72" s="92"/>
      <c r="AK72" s="92"/>
      <c r="AL72" s="92"/>
      <c r="AM72" s="92"/>
      <c r="AN72" s="92"/>
      <c r="AO72" s="92"/>
      <c r="AP72" s="92"/>
      <c r="AQ72" s="43"/>
      <c r="AR72" s="43"/>
      <c r="AS72" s="43"/>
      <c r="AT72" s="43"/>
      <c r="AU72" s="43"/>
      <c r="AV72" s="43"/>
      <c r="AW72" s="43"/>
      <c r="AX72" s="43"/>
    </row>
    <row r="73" spans="28:50" ht="15" customHeight="1">
      <c r="AB73" s="42"/>
      <c r="AC73" s="95"/>
      <c r="AD73" s="95"/>
      <c r="AE73" s="95"/>
      <c r="AF73" s="95"/>
      <c r="AG73" s="95"/>
      <c r="AH73" s="92"/>
      <c r="AI73" s="92"/>
      <c r="AJ73" s="92"/>
      <c r="AK73" s="92"/>
      <c r="AL73" s="92"/>
      <c r="AM73" s="92"/>
      <c r="AN73" s="92"/>
      <c r="AO73" s="92"/>
      <c r="AP73" s="92"/>
      <c r="AQ73" s="43"/>
      <c r="AR73" s="43"/>
      <c r="AS73" s="43"/>
      <c r="AT73" s="43"/>
      <c r="AU73" s="43"/>
      <c r="AV73" s="43"/>
      <c r="AW73" s="43"/>
      <c r="AX73" s="43"/>
    </row>
    <row r="74" spans="28:50" ht="15" customHeight="1">
      <c r="AB74" s="42"/>
      <c r="AC74" s="95"/>
      <c r="AD74" s="95"/>
      <c r="AE74" s="95"/>
      <c r="AF74" s="95"/>
      <c r="AG74" s="95"/>
      <c r="AH74" s="92"/>
      <c r="AI74" s="92"/>
      <c r="AJ74" s="92"/>
      <c r="AK74" s="92"/>
      <c r="AL74" s="92"/>
      <c r="AM74" s="92"/>
      <c r="AN74" s="92"/>
      <c r="AO74" s="92"/>
      <c r="AP74" s="92"/>
      <c r="AQ74" s="43"/>
      <c r="AR74" s="43"/>
      <c r="AS74" s="43"/>
      <c r="AT74" s="43"/>
      <c r="AU74" s="43"/>
      <c r="AV74" s="43"/>
      <c r="AW74" s="43"/>
      <c r="AX74" s="43"/>
    </row>
    <row r="75" spans="28:50" ht="15" customHeight="1">
      <c r="AB75" s="42"/>
      <c r="AC75" s="95"/>
      <c r="AD75" s="95"/>
      <c r="AE75" s="95"/>
      <c r="AF75" s="95"/>
      <c r="AG75" s="95"/>
      <c r="AH75" s="92"/>
      <c r="AI75" s="92"/>
      <c r="AJ75" s="92"/>
      <c r="AK75" s="92"/>
      <c r="AL75" s="92"/>
      <c r="AM75" s="92"/>
      <c r="AN75" s="92"/>
      <c r="AO75" s="92"/>
      <c r="AP75" s="92"/>
      <c r="AQ75" s="43"/>
      <c r="AR75" s="43"/>
      <c r="AS75" s="43"/>
      <c r="AT75" s="43"/>
      <c r="AU75" s="43"/>
      <c r="AV75" s="43"/>
      <c r="AW75" s="43"/>
      <c r="AX75" s="43"/>
    </row>
    <row r="76" spans="28:50" ht="15" customHeight="1">
      <c r="AB76" s="42"/>
      <c r="AC76" s="95"/>
      <c r="AD76" s="95"/>
      <c r="AE76" s="95"/>
      <c r="AF76" s="95"/>
      <c r="AG76" s="95"/>
      <c r="AH76" s="92"/>
      <c r="AI76" s="92"/>
      <c r="AJ76" s="92"/>
      <c r="AK76" s="92"/>
      <c r="AL76" s="92"/>
      <c r="AM76" s="92"/>
      <c r="AN76" s="92"/>
      <c r="AO76" s="92"/>
      <c r="AP76" s="92"/>
      <c r="AQ76" s="43"/>
      <c r="AR76" s="43"/>
      <c r="AS76" s="43"/>
      <c r="AT76" s="43"/>
      <c r="AU76" s="43"/>
      <c r="AV76" s="43"/>
      <c r="AW76" s="43"/>
      <c r="AX76" s="43"/>
    </row>
    <row r="77" spans="28:50" ht="15" customHeight="1">
      <c r="AB77" s="42"/>
      <c r="AC77" s="95"/>
      <c r="AD77" s="95"/>
      <c r="AE77" s="95"/>
      <c r="AF77" s="95"/>
      <c r="AG77" s="95"/>
      <c r="AH77" s="92"/>
      <c r="AI77" s="92"/>
      <c r="AJ77" s="92"/>
      <c r="AK77" s="92"/>
      <c r="AL77" s="92"/>
      <c r="AM77" s="92"/>
      <c r="AN77" s="92"/>
      <c r="AO77" s="92"/>
      <c r="AP77" s="92"/>
      <c r="AQ77" s="43"/>
      <c r="AR77" s="43"/>
      <c r="AS77" s="43"/>
      <c r="AT77" s="43"/>
      <c r="AU77" s="43"/>
      <c r="AV77" s="43"/>
      <c r="AW77" s="43"/>
      <c r="AX77" s="43"/>
    </row>
    <row r="78" spans="28:50" ht="15" customHeight="1">
      <c r="AB78" s="42"/>
      <c r="AC78" s="95"/>
      <c r="AD78" s="95"/>
      <c r="AE78" s="95"/>
      <c r="AF78" s="95"/>
      <c r="AG78" s="95"/>
      <c r="AH78" s="92"/>
      <c r="AI78" s="92"/>
      <c r="AJ78" s="92"/>
      <c r="AK78" s="92"/>
      <c r="AL78" s="92"/>
      <c r="AM78" s="92"/>
      <c r="AN78" s="92"/>
      <c r="AO78" s="92"/>
      <c r="AP78" s="92"/>
      <c r="AQ78" s="43"/>
      <c r="AR78" s="43"/>
      <c r="AS78" s="43"/>
      <c r="AT78" s="43"/>
      <c r="AU78" s="43"/>
      <c r="AV78" s="43"/>
      <c r="AW78" s="43"/>
      <c r="AX78" s="43"/>
    </row>
    <row r="79" spans="28:50" ht="15" customHeight="1">
      <c r="AB79" s="42"/>
      <c r="AC79" s="95"/>
      <c r="AD79" s="95"/>
      <c r="AE79" s="95"/>
      <c r="AF79" s="95"/>
      <c r="AG79" s="95"/>
      <c r="AH79" s="92"/>
      <c r="AI79" s="92"/>
      <c r="AJ79" s="92"/>
      <c r="AK79" s="92"/>
      <c r="AL79" s="92"/>
      <c r="AM79" s="92"/>
      <c r="AN79" s="92"/>
      <c r="AO79" s="92"/>
      <c r="AP79" s="92"/>
      <c r="AQ79" s="43"/>
      <c r="AR79" s="43"/>
      <c r="AS79" s="43"/>
      <c r="AT79" s="43"/>
      <c r="AU79" s="43"/>
      <c r="AV79" s="43"/>
      <c r="AW79" s="43"/>
      <c r="AX79" s="43"/>
    </row>
    <row r="80" spans="28:50" ht="15" customHeight="1">
      <c r="AB80" s="42"/>
      <c r="AC80" s="95"/>
      <c r="AD80" s="95"/>
      <c r="AE80" s="95"/>
      <c r="AF80" s="95"/>
      <c r="AG80" s="95"/>
      <c r="AH80" s="92"/>
      <c r="AI80" s="92"/>
      <c r="AJ80" s="92"/>
      <c r="AK80" s="92"/>
      <c r="AL80" s="92"/>
      <c r="AM80" s="92"/>
      <c r="AN80" s="92"/>
      <c r="AO80" s="92"/>
      <c r="AP80" s="92"/>
      <c r="AQ80" s="43"/>
      <c r="AR80" s="43"/>
      <c r="AS80" s="43"/>
      <c r="AT80" s="43"/>
      <c r="AU80" s="43"/>
      <c r="AV80" s="43"/>
      <c r="AW80" s="43"/>
      <c r="AX80" s="43"/>
    </row>
    <row r="81" spans="28:50" ht="15" customHeight="1">
      <c r="AB81" s="42"/>
      <c r="AC81" s="95"/>
      <c r="AD81" s="95"/>
      <c r="AE81" s="95"/>
      <c r="AF81" s="95"/>
      <c r="AG81" s="95"/>
      <c r="AH81" s="92"/>
      <c r="AI81" s="92"/>
      <c r="AJ81" s="92"/>
      <c r="AK81" s="92"/>
      <c r="AL81" s="92"/>
      <c r="AM81" s="92"/>
      <c r="AN81" s="92"/>
      <c r="AO81" s="92"/>
      <c r="AP81" s="92"/>
      <c r="AQ81" s="43"/>
      <c r="AR81" s="43"/>
      <c r="AS81" s="43"/>
      <c r="AT81" s="43"/>
      <c r="AU81" s="43"/>
      <c r="AV81" s="43"/>
      <c r="AW81" s="43"/>
      <c r="AX81" s="43"/>
    </row>
    <row r="82" spans="28:50" ht="15" customHeight="1">
      <c r="AB82" s="42"/>
      <c r="AC82" s="95"/>
      <c r="AD82" s="95"/>
      <c r="AE82" s="95"/>
      <c r="AF82" s="95"/>
      <c r="AG82" s="95"/>
      <c r="AH82" s="92"/>
      <c r="AI82" s="92"/>
      <c r="AJ82" s="92"/>
      <c r="AK82" s="92"/>
      <c r="AL82" s="92"/>
      <c r="AM82" s="92"/>
      <c r="AN82" s="92"/>
      <c r="AO82" s="92"/>
      <c r="AP82" s="92"/>
      <c r="AQ82" s="43"/>
      <c r="AR82" s="43"/>
      <c r="AS82" s="43"/>
      <c r="AT82" s="43"/>
      <c r="AU82" s="43"/>
      <c r="AV82" s="43"/>
      <c r="AW82" s="43"/>
      <c r="AX82" s="43"/>
    </row>
    <row r="83" spans="28:50" ht="15" customHeight="1">
      <c r="AB83" s="42"/>
      <c r="AC83" s="95"/>
      <c r="AD83" s="95"/>
      <c r="AE83" s="95"/>
      <c r="AF83" s="95"/>
      <c r="AG83" s="95"/>
      <c r="AH83" s="92"/>
      <c r="AI83" s="92"/>
      <c r="AJ83" s="92"/>
      <c r="AK83" s="92"/>
      <c r="AL83" s="92"/>
      <c r="AM83" s="92"/>
      <c r="AN83" s="92"/>
      <c r="AO83" s="92"/>
      <c r="AP83" s="92"/>
      <c r="AQ83" s="43"/>
      <c r="AR83" s="43"/>
      <c r="AS83" s="43"/>
      <c r="AT83" s="43"/>
      <c r="AU83" s="43"/>
      <c r="AV83" s="43"/>
      <c r="AW83" s="43"/>
      <c r="AX83" s="43"/>
    </row>
    <row r="84" spans="28:50" ht="15" customHeight="1">
      <c r="AB84" s="42"/>
      <c r="AC84" s="95"/>
      <c r="AD84" s="95"/>
      <c r="AE84" s="95"/>
      <c r="AF84" s="95"/>
      <c r="AG84" s="95"/>
      <c r="AH84" s="92"/>
      <c r="AI84" s="92"/>
      <c r="AJ84" s="92"/>
      <c r="AK84" s="92"/>
      <c r="AL84" s="92"/>
      <c r="AM84" s="92"/>
      <c r="AN84" s="92"/>
      <c r="AO84" s="92"/>
      <c r="AP84" s="92"/>
      <c r="AQ84" s="43"/>
      <c r="AR84" s="43"/>
      <c r="AS84" s="43"/>
      <c r="AT84" s="43"/>
      <c r="AU84" s="43"/>
      <c r="AV84" s="43"/>
      <c r="AW84" s="43"/>
      <c r="AX84" s="43"/>
    </row>
    <row r="85" spans="28:50" ht="15" customHeight="1">
      <c r="AB85" s="42"/>
      <c r="AC85" s="95"/>
      <c r="AD85" s="95"/>
      <c r="AE85" s="95"/>
      <c r="AF85" s="95"/>
      <c r="AG85" s="95"/>
      <c r="AH85" s="92"/>
      <c r="AI85" s="92"/>
      <c r="AJ85" s="92"/>
      <c r="AK85" s="92"/>
      <c r="AL85" s="92"/>
      <c r="AM85" s="92"/>
      <c r="AN85" s="92"/>
      <c r="AO85" s="92"/>
      <c r="AP85" s="92"/>
      <c r="AQ85" s="43"/>
      <c r="AR85" s="43"/>
      <c r="AS85" s="43"/>
      <c r="AT85" s="43"/>
      <c r="AU85" s="43"/>
      <c r="AV85" s="43"/>
      <c r="AW85" s="43"/>
      <c r="AX85" s="43"/>
    </row>
    <row r="86" spans="28:50" ht="15" customHeight="1">
      <c r="AB86" s="42"/>
      <c r="AC86" s="95"/>
      <c r="AD86" s="95"/>
      <c r="AE86" s="95"/>
      <c r="AF86" s="95"/>
      <c r="AG86" s="95"/>
      <c r="AH86" s="92"/>
      <c r="AI86" s="92"/>
      <c r="AJ86" s="92"/>
      <c r="AK86" s="92"/>
      <c r="AL86" s="92"/>
      <c r="AM86" s="92"/>
      <c r="AN86" s="92"/>
      <c r="AO86" s="92"/>
      <c r="AP86" s="92"/>
      <c r="AQ86" s="43"/>
      <c r="AR86" s="43"/>
      <c r="AS86" s="43"/>
      <c r="AT86" s="43"/>
      <c r="AU86" s="43"/>
      <c r="AV86" s="43"/>
      <c r="AW86" s="43"/>
      <c r="AX86" s="43"/>
    </row>
    <row r="87" spans="28:50" ht="15" customHeight="1">
      <c r="AB87" s="42"/>
      <c r="AC87" s="95"/>
      <c r="AD87" s="95"/>
      <c r="AE87" s="95"/>
      <c r="AF87" s="95"/>
      <c r="AG87" s="95"/>
      <c r="AH87" s="92"/>
      <c r="AI87" s="92"/>
      <c r="AJ87" s="92"/>
      <c r="AK87" s="92"/>
      <c r="AL87" s="92"/>
      <c r="AM87" s="92"/>
      <c r="AN87" s="92"/>
      <c r="AO87" s="92"/>
      <c r="AP87" s="92"/>
      <c r="AQ87" s="43"/>
      <c r="AR87" s="43"/>
      <c r="AS87" s="43"/>
      <c r="AT87" s="43"/>
      <c r="AU87" s="43"/>
      <c r="AV87" s="43"/>
      <c r="AW87" s="43"/>
      <c r="AX87" s="43"/>
    </row>
    <row r="88" spans="28:50" ht="15" customHeight="1">
      <c r="AB88" s="42"/>
      <c r="AC88" s="95"/>
      <c r="AD88" s="95"/>
      <c r="AE88" s="95"/>
      <c r="AF88" s="95"/>
      <c r="AG88" s="95"/>
      <c r="AH88" s="92"/>
      <c r="AI88" s="92"/>
      <c r="AJ88" s="92"/>
      <c r="AK88" s="92"/>
      <c r="AL88" s="92"/>
      <c r="AM88" s="92"/>
      <c r="AN88" s="92"/>
      <c r="AO88" s="92"/>
      <c r="AP88" s="92"/>
      <c r="AQ88" s="43"/>
      <c r="AR88" s="43"/>
      <c r="AS88" s="43"/>
      <c r="AT88" s="43"/>
      <c r="AU88" s="43"/>
      <c r="AV88" s="43"/>
      <c r="AW88" s="43"/>
      <c r="AX88" s="43"/>
    </row>
    <row r="89" spans="28:50" ht="15" customHeight="1">
      <c r="AB89" s="42"/>
      <c r="AC89" s="95"/>
      <c r="AD89" s="95"/>
      <c r="AE89" s="95"/>
      <c r="AF89" s="95"/>
      <c r="AG89" s="95"/>
      <c r="AH89" s="92"/>
      <c r="AI89" s="92"/>
      <c r="AJ89" s="92"/>
      <c r="AK89" s="92"/>
      <c r="AL89" s="92"/>
      <c r="AM89" s="92"/>
      <c r="AN89" s="92"/>
      <c r="AO89" s="92"/>
      <c r="AP89" s="92"/>
      <c r="AQ89" s="43"/>
      <c r="AR89" s="43"/>
      <c r="AS89" s="43"/>
      <c r="AT89" s="43"/>
      <c r="AU89" s="43"/>
      <c r="AV89" s="43"/>
      <c r="AW89" s="43"/>
      <c r="AX89" s="43"/>
    </row>
    <row r="90" spans="28:50" ht="15" customHeight="1">
      <c r="AB90" s="42"/>
      <c r="AC90" s="95"/>
      <c r="AD90" s="95"/>
      <c r="AE90" s="95"/>
      <c r="AF90" s="95"/>
      <c r="AG90" s="95"/>
      <c r="AH90" s="92"/>
      <c r="AI90" s="92"/>
      <c r="AJ90" s="92"/>
      <c r="AK90" s="92"/>
      <c r="AL90" s="92"/>
      <c r="AM90" s="92"/>
      <c r="AN90" s="92"/>
      <c r="AO90" s="92"/>
      <c r="AP90" s="92"/>
      <c r="AQ90" s="43"/>
      <c r="AR90" s="43"/>
      <c r="AS90" s="43"/>
      <c r="AT90" s="43"/>
      <c r="AU90" s="43"/>
      <c r="AV90" s="43"/>
      <c r="AW90" s="43"/>
      <c r="AX90" s="43"/>
    </row>
    <row r="91" spans="28:50" ht="15" customHeight="1">
      <c r="AB91" s="42"/>
      <c r="AC91" s="95"/>
      <c r="AD91" s="95"/>
      <c r="AE91" s="95"/>
      <c r="AF91" s="95"/>
      <c r="AG91" s="95"/>
      <c r="AH91" s="92"/>
      <c r="AI91" s="92"/>
      <c r="AJ91" s="92"/>
      <c r="AK91" s="92"/>
      <c r="AL91" s="92"/>
      <c r="AM91" s="92"/>
      <c r="AN91" s="92"/>
      <c r="AO91" s="92"/>
      <c r="AP91" s="92"/>
      <c r="AQ91" s="43"/>
      <c r="AR91" s="43"/>
      <c r="AS91" s="43"/>
      <c r="AT91" s="43"/>
      <c r="AU91" s="43"/>
      <c r="AV91" s="43"/>
      <c r="AW91" s="43"/>
      <c r="AX91" s="43"/>
    </row>
    <row r="92" spans="28:50" ht="15" customHeight="1">
      <c r="AB92" s="42"/>
      <c r="AC92" s="95"/>
      <c r="AD92" s="95"/>
      <c r="AE92" s="95"/>
      <c r="AF92" s="95"/>
      <c r="AG92" s="95"/>
      <c r="AH92" s="92"/>
      <c r="AI92" s="92"/>
      <c r="AJ92" s="92"/>
      <c r="AK92" s="92"/>
      <c r="AL92" s="92"/>
      <c r="AM92" s="92"/>
      <c r="AN92" s="92"/>
      <c r="AO92" s="92"/>
      <c r="AP92" s="92"/>
      <c r="AQ92" s="43"/>
      <c r="AR92" s="43"/>
      <c r="AS92" s="43"/>
      <c r="AT92" s="43"/>
      <c r="AU92" s="43"/>
      <c r="AV92" s="43"/>
      <c r="AW92" s="43"/>
      <c r="AX92" s="43"/>
    </row>
    <row r="93" spans="28:50" ht="15" customHeight="1">
      <c r="AB93" s="42"/>
      <c r="AC93" s="95"/>
      <c r="AD93" s="95"/>
      <c r="AE93" s="95"/>
      <c r="AF93" s="95"/>
      <c r="AG93" s="95"/>
      <c r="AH93" s="92"/>
      <c r="AI93" s="92"/>
      <c r="AJ93" s="92"/>
      <c r="AK93" s="92"/>
      <c r="AL93" s="92"/>
      <c r="AM93" s="92"/>
      <c r="AN93" s="92"/>
      <c r="AO93" s="92"/>
      <c r="AP93" s="92"/>
      <c r="AQ93" s="43"/>
      <c r="AR93" s="43"/>
      <c r="AS93" s="43"/>
      <c r="AT93" s="43"/>
      <c r="AU93" s="43"/>
      <c r="AV93" s="43"/>
      <c r="AW93" s="43"/>
      <c r="AX93" s="43"/>
    </row>
    <row r="94" spans="28:50" ht="15" customHeight="1">
      <c r="AB94" s="42"/>
      <c r="AC94" s="91"/>
      <c r="AD94" s="91"/>
      <c r="AE94" s="91"/>
      <c r="AF94" s="91"/>
      <c r="AG94" s="91"/>
      <c r="AH94" s="94"/>
      <c r="AI94" s="94"/>
      <c r="AJ94" s="94"/>
      <c r="AK94" s="94"/>
      <c r="AL94" s="94"/>
      <c r="AM94" s="94"/>
      <c r="AN94" s="94"/>
      <c r="AO94" s="94"/>
      <c r="AP94" s="94"/>
      <c r="AQ94" s="43"/>
      <c r="AR94" s="43"/>
      <c r="AS94" s="43"/>
      <c r="AT94" s="43"/>
      <c r="AU94" s="43"/>
      <c r="AV94" s="43"/>
      <c r="AW94" s="43"/>
      <c r="AX94" s="43"/>
    </row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</sheetData>
  <mergeCells count="42">
    <mergeCell ref="E60:E61"/>
    <mergeCell ref="F60:F61"/>
    <mergeCell ref="G60:G61"/>
    <mergeCell ref="K56:K57"/>
    <mergeCell ref="L56:L57"/>
    <mergeCell ref="M56:M57"/>
    <mergeCell ref="E52:E53"/>
    <mergeCell ref="F52:F53"/>
    <mergeCell ref="G52:G53"/>
    <mergeCell ref="Q48:Q49"/>
    <mergeCell ref="R48:R49"/>
    <mergeCell ref="S48:S49"/>
    <mergeCell ref="E44:E45"/>
    <mergeCell ref="F44:F45"/>
    <mergeCell ref="G44:G45"/>
    <mergeCell ref="K40:K41"/>
    <mergeCell ref="L40:L41"/>
    <mergeCell ref="M40:M41"/>
    <mergeCell ref="E36:E37"/>
    <mergeCell ref="F36:F37"/>
    <mergeCell ref="G36:G37"/>
    <mergeCell ref="W32:W33"/>
    <mergeCell ref="X32:X33"/>
    <mergeCell ref="Y32:Y33"/>
    <mergeCell ref="E28:E29"/>
    <mergeCell ref="F28:F29"/>
    <mergeCell ref="G28:G29"/>
    <mergeCell ref="K24:K25"/>
    <mergeCell ref="L24:L25"/>
    <mergeCell ref="M24:M25"/>
    <mergeCell ref="E20:E21"/>
    <mergeCell ref="F20:F21"/>
    <mergeCell ref="G20:G21"/>
    <mergeCell ref="R16:R17"/>
    <mergeCell ref="S16:S17"/>
    <mergeCell ref="E12:E13"/>
    <mergeCell ref="F12:F13"/>
    <mergeCell ref="G12:G13"/>
    <mergeCell ref="L8:L9"/>
    <mergeCell ref="M8:M9"/>
    <mergeCell ref="K8:K9"/>
    <mergeCell ref="Q16:Q17"/>
  </mergeCells>
  <conditionalFormatting sqref="J47:J50 AA51 P45:P48 Q45:Q46 P61 Q60:Q61 V59:W59 Q54:Q55 U25 O52:P52 U40 AA1:AA3 P1:R3 G1:L3 O20 K48:L51 J34:L34 K32:L33 U8 O4 O36:Q36 U57 V8:W9">
    <cfRule type="cellIs" priority="1" dxfId="3" operator="equal" stopIfTrue="1">
      <formula>2</formula>
    </cfRule>
  </conditionalFormatting>
  <conditionalFormatting sqref="D4:N4">
    <cfRule type="cellIs" priority="2" dxfId="4" operator="equal" stopIfTrue="1">
      <formula>$O$5=2</formula>
    </cfRule>
  </conditionalFormatting>
  <conditionalFormatting sqref="N5">
    <cfRule type="cellIs" priority="3" dxfId="8" operator="equal" stopIfTrue="1">
      <formula>$O$5=2</formula>
    </cfRule>
  </conditionalFormatting>
  <conditionalFormatting sqref="N6:N8">
    <cfRule type="cellIs" priority="4" dxfId="6" operator="equal" stopIfTrue="1">
      <formula>$O$5=2</formula>
    </cfRule>
  </conditionalFormatting>
  <conditionalFormatting sqref="D10:H10">
    <cfRule type="cellIs" priority="5" dxfId="4" operator="equal" stopIfTrue="1">
      <formula>$I$11=2</formula>
    </cfRule>
  </conditionalFormatting>
  <conditionalFormatting sqref="H11">
    <cfRule type="cellIs" priority="6" dxfId="8" operator="equal" stopIfTrue="1">
      <formula>$I$11=2</formula>
    </cfRule>
  </conditionalFormatting>
  <conditionalFormatting sqref="H12">
    <cfRule type="cellIs" priority="7" dxfId="6" operator="equal" stopIfTrue="1">
      <formula>$I$11=2</formula>
    </cfRule>
  </conditionalFormatting>
  <conditionalFormatting sqref="D14">
    <cfRule type="cellIs" priority="8" dxfId="4" operator="equal" stopIfTrue="1">
      <formula>$I$14=2</formula>
    </cfRule>
  </conditionalFormatting>
  <conditionalFormatting sqref="E15:H15">
    <cfRule type="cellIs" priority="9" dxfId="7" operator="equal" stopIfTrue="1">
      <formula>$I$14=2</formula>
    </cfRule>
  </conditionalFormatting>
  <conditionalFormatting sqref="H14">
    <cfRule type="cellIs" priority="10" dxfId="5" operator="equal" stopIfTrue="1">
      <formula>$I$14=2</formula>
    </cfRule>
  </conditionalFormatting>
  <conditionalFormatting sqref="H13">
    <cfRule type="cellIs" priority="11" dxfId="6" operator="equal" stopIfTrue="1">
      <formula>$I$14=2</formula>
    </cfRule>
  </conditionalFormatting>
  <conditionalFormatting sqref="I12:M12">
    <cfRule type="expression" priority="12" dxfId="4" stopIfTrue="1">
      <formula>$I$11=$I$14</formula>
    </cfRule>
  </conditionalFormatting>
  <conditionalFormatting sqref="N12">
    <cfRule type="expression" priority="13" dxfId="5" stopIfTrue="1">
      <formula>$I$11=$I$14</formula>
    </cfRule>
    <cfRule type="cellIs" priority="14" dxfId="6" operator="equal" stopIfTrue="1">
      <formula>$O$12=2</formula>
    </cfRule>
  </conditionalFormatting>
  <conditionalFormatting sqref="N9:N11">
    <cfRule type="cellIs" priority="15" dxfId="6" operator="equal" stopIfTrue="1">
      <formula>$O$12=2</formula>
    </cfRule>
  </conditionalFormatting>
  <conditionalFormatting sqref="O9:S9">
    <cfRule type="expression" priority="16" dxfId="7" stopIfTrue="1">
      <formula>$O$5=$O$12</formula>
    </cfRule>
  </conditionalFormatting>
  <conditionalFormatting sqref="T9">
    <cfRule type="expression" priority="17" dxfId="8" stopIfTrue="1">
      <formula>$O$5=$O$12</formula>
    </cfRule>
    <cfRule type="expression" priority="18" dxfId="6" stopIfTrue="1">
      <formula>$U$9&gt;2</formula>
    </cfRule>
    <cfRule type="cellIs" priority="19" dxfId="6" operator="equal" stopIfTrue="1">
      <formula>$U$9=2</formula>
    </cfRule>
  </conditionalFormatting>
  <conditionalFormatting sqref="T10:T16">
    <cfRule type="cellIs" priority="20" dxfId="6" operator="equal" stopIfTrue="1">
      <formula>$U$9=2</formula>
    </cfRule>
  </conditionalFormatting>
  <conditionalFormatting sqref="D18:H18">
    <cfRule type="cellIs" priority="21" dxfId="4" operator="equal" stopIfTrue="1">
      <formula>$I$19=2</formula>
    </cfRule>
  </conditionalFormatting>
  <conditionalFormatting sqref="D19">
    <cfRule type="cellIs" priority="22" dxfId="7" operator="equal" stopIfTrue="1">
      <formula>$I$19=2</formula>
    </cfRule>
  </conditionalFormatting>
  <conditionalFormatting sqref="H19">
    <cfRule type="cellIs" priority="23" dxfId="8" operator="equal" stopIfTrue="1">
      <formula>$I$19=2</formula>
    </cfRule>
  </conditionalFormatting>
  <conditionalFormatting sqref="H20">
    <cfRule type="cellIs" priority="24" dxfId="6" operator="equal" stopIfTrue="1">
      <formula>$I$19=2</formula>
    </cfRule>
  </conditionalFormatting>
  <conditionalFormatting sqref="D22">
    <cfRule type="cellIs" priority="25" dxfId="4" operator="equal" stopIfTrue="1">
      <formula>$I$22=2</formula>
    </cfRule>
  </conditionalFormatting>
  <conditionalFormatting sqref="E23:H23">
    <cfRule type="cellIs" priority="26" dxfId="7" operator="equal" stopIfTrue="1">
      <formula>$I$22=2</formula>
    </cfRule>
  </conditionalFormatting>
  <conditionalFormatting sqref="H22">
    <cfRule type="cellIs" priority="27" dxfId="5" operator="equal" stopIfTrue="1">
      <formula>$I$22=2</formula>
    </cfRule>
  </conditionalFormatting>
  <conditionalFormatting sqref="H21">
    <cfRule type="cellIs" priority="28" dxfId="6" operator="equal" stopIfTrue="1">
      <formula>$I$22=2</formula>
    </cfRule>
  </conditionalFormatting>
  <conditionalFormatting sqref="I20:M20">
    <cfRule type="expression" priority="29" dxfId="4" stopIfTrue="1">
      <formula>$I$19=$I$22</formula>
    </cfRule>
  </conditionalFormatting>
  <conditionalFormatting sqref="N21">
    <cfRule type="expression" priority="30" dxfId="8" stopIfTrue="1">
      <formula>$I$19=$I$22</formula>
    </cfRule>
    <cfRule type="expression" priority="31" dxfId="6" stopIfTrue="1">
      <formula>$O$21&gt;2</formula>
    </cfRule>
    <cfRule type="cellIs" priority="32" dxfId="6" operator="equal" stopIfTrue="1">
      <formula>$O$21=2</formula>
    </cfRule>
  </conditionalFormatting>
  <conditionalFormatting sqref="N22:N24">
    <cfRule type="cellIs" priority="33" dxfId="6" operator="equal" stopIfTrue="1">
      <formula>$O$21=2</formula>
    </cfRule>
  </conditionalFormatting>
  <conditionalFormatting sqref="D26:H26">
    <cfRule type="cellIs" priority="34" dxfId="4" operator="equal" stopIfTrue="1">
      <formula>$I$27=2</formula>
    </cfRule>
  </conditionalFormatting>
  <conditionalFormatting sqref="D27">
    <cfRule type="cellIs" priority="35" dxfId="7" operator="equal" stopIfTrue="1">
      <formula>$I$27=2</formula>
    </cfRule>
  </conditionalFormatting>
  <conditionalFormatting sqref="H27">
    <cfRule type="cellIs" priority="36" dxfId="8" operator="equal" stopIfTrue="1">
      <formula>$I$27=2</formula>
    </cfRule>
  </conditionalFormatting>
  <conditionalFormatting sqref="H28">
    <cfRule type="cellIs" priority="37" dxfId="6" operator="equal" stopIfTrue="1">
      <formula>$I$27=2</formula>
    </cfRule>
  </conditionalFormatting>
  <conditionalFormatting sqref="D30">
    <cfRule type="cellIs" priority="38" dxfId="4" operator="equal" stopIfTrue="1">
      <formula>$I$30=2</formula>
    </cfRule>
  </conditionalFormatting>
  <conditionalFormatting sqref="E31:H31">
    <cfRule type="cellIs" priority="39" dxfId="7" operator="equal" stopIfTrue="1">
      <formula>$I$30=2</formula>
    </cfRule>
  </conditionalFormatting>
  <conditionalFormatting sqref="H30">
    <cfRule type="cellIs" priority="40" dxfId="5" operator="equal" stopIfTrue="1">
      <formula>$I$30=2</formula>
    </cfRule>
  </conditionalFormatting>
  <conditionalFormatting sqref="H29">
    <cfRule type="cellIs" priority="41" dxfId="6" operator="equal" stopIfTrue="1">
      <formula>$I$30=2</formula>
    </cfRule>
  </conditionalFormatting>
  <conditionalFormatting sqref="I28:M28">
    <cfRule type="expression" priority="42" dxfId="4" stopIfTrue="1">
      <formula>$I$27=$I$30</formula>
    </cfRule>
  </conditionalFormatting>
  <conditionalFormatting sqref="N28">
    <cfRule type="expression" priority="43" dxfId="5" stopIfTrue="1">
      <formula>$I$27=$I$30</formula>
    </cfRule>
    <cfRule type="cellIs" priority="44" dxfId="6" operator="equal" stopIfTrue="1">
      <formula>$O$28=2</formula>
    </cfRule>
  </conditionalFormatting>
  <conditionalFormatting sqref="N25:N27">
    <cfRule type="cellIs" priority="45" dxfId="6" operator="equal" stopIfTrue="1">
      <formula>$O$28=2</formula>
    </cfRule>
  </conditionalFormatting>
  <conditionalFormatting sqref="O25:S25">
    <cfRule type="expression" priority="46" dxfId="7" stopIfTrue="1">
      <formula>$O$21=$O$28</formula>
    </cfRule>
  </conditionalFormatting>
  <conditionalFormatting sqref="T24">
    <cfRule type="expression" priority="47" dxfId="12" stopIfTrue="1">
      <formula>$O$21=$O$28</formula>
    </cfRule>
    <cfRule type="cellIs" priority="48" dxfId="6" operator="equal" stopIfTrue="1">
      <formula>$U$24=2</formula>
    </cfRule>
  </conditionalFormatting>
  <conditionalFormatting sqref="T17:T23">
    <cfRule type="cellIs" priority="49" dxfId="6" operator="equal" stopIfTrue="1">
      <formula>$U$24=2</formula>
    </cfRule>
  </conditionalFormatting>
  <conditionalFormatting sqref="U17:Y17">
    <cfRule type="expression" priority="50" dxfId="7" stopIfTrue="1">
      <formula>$U$9=$U$24</formula>
    </cfRule>
  </conditionalFormatting>
  <conditionalFormatting sqref="Z17">
    <cfRule type="expression" priority="51" dxfId="8" stopIfTrue="1">
      <formula>$U$9=$U$24</formula>
    </cfRule>
    <cfRule type="expression" priority="52" dxfId="6" stopIfTrue="1">
      <formula>$AA$17&gt;2</formula>
    </cfRule>
    <cfRule type="cellIs" priority="53" dxfId="6" operator="equal" stopIfTrue="1">
      <formula>$AA$17=2</formula>
    </cfRule>
  </conditionalFormatting>
  <conditionalFormatting sqref="Z18:Z32">
    <cfRule type="cellIs" priority="54" dxfId="6" operator="equal" stopIfTrue="1">
      <formula>$AA$17=2</formula>
    </cfRule>
  </conditionalFormatting>
  <conditionalFormatting sqref="D34:H34">
    <cfRule type="cellIs" priority="55" dxfId="4" operator="equal" stopIfTrue="1">
      <formula>$I$35=2</formula>
    </cfRule>
  </conditionalFormatting>
  <conditionalFormatting sqref="D35">
    <cfRule type="cellIs" priority="56" dxfId="7" operator="equal" stopIfTrue="1">
      <formula>$I$35=2</formula>
    </cfRule>
  </conditionalFormatting>
  <conditionalFormatting sqref="H36">
    <cfRule type="cellIs" priority="57" dxfId="6" operator="equal" stopIfTrue="1">
      <formula>$I$35=2</formula>
    </cfRule>
  </conditionalFormatting>
  <conditionalFormatting sqref="H35">
    <cfRule type="cellIs" priority="58" dxfId="8" operator="equal" stopIfTrue="1">
      <formula>$I$35=2</formula>
    </cfRule>
  </conditionalFormatting>
  <conditionalFormatting sqref="D38">
    <cfRule type="cellIs" priority="59" dxfId="4" operator="equal" stopIfTrue="1">
      <formula>$I$38=2</formula>
    </cfRule>
  </conditionalFormatting>
  <conditionalFormatting sqref="E39:H39">
    <cfRule type="cellIs" priority="60" dxfId="7" operator="equal" stopIfTrue="1">
      <formula>$I$38=2</formula>
    </cfRule>
  </conditionalFormatting>
  <conditionalFormatting sqref="H38">
    <cfRule type="cellIs" priority="61" dxfId="5" operator="equal" stopIfTrue="1">
      <formula>$I$38=2</formula>
    </cfRule>
  </conditionalFormatting>
  <conditionalFormatting sqref="H37">
    <cfRule type="cellIs" priority="62" dxfId="6" operator="equal" stopIfTrue="1">
      <formula>$I$38=2</formula>
    </cfRule>
  </conditionalFormatting>
  <conditionalFormatting sqref="I36:M36">
    <cfRule type="expression" priority="63" dxfId="4" stopIfTrue="1">
      <formula>$I$35=$I$38</formula>
    </cfRule>
  </conditionalFormatting>
  <conditionalFormatting sqref="N37">
    <cfRule type="expression" priority="64" dxfId="8" stopIfTrue="1">
      <formula>$I$35=$I$38</formula>
    </cfRule>
    <cfRule type="expression" priority="65" dxfId="6" stopIfTrue="1">
      <formula>$O$37&gt;2</formula>
    </cfRule>
    <cfRule type="cellIs" priority="66" dxfId="6" operator="equal" stopIfTrue="1">
      <formula>$O$37=2</formula>
    </cfRule>
  </conditionalFormatting>
  <conditionalFormatting sqref="N38:N40">
    <cfRule type="cellIs" priority="67" dxfId="6" operator="equal" stopIfTrue="1">
      <formula>$O$37=2</formula>
    </cfRule>
  </conditionalFormatting>
  <conditionalFormatting sqref="D42:H42">
    <cfRule type="cellIs" priority="68" dxfId="4" operator="equal" stopIfTrue="1">
      <formula>$I$43=2</formula>
    </cfRule>
  </conditionalFormatting>
  <conditionalFormatting sqref="D43">
    <cfRule type="cellIs" priority="69" dxfId="7" operator="equal" stopIfTrue="1">
      <formula>$I$43=2</formula>
    </cfRule>
  </conditionalFormatting>
  <conditionalFormatting sqref="H43">
    <cfRule type="cellIs" priority="70" dxfId="8" operator="equal" stopIfTrue="1">
      <formula>$I$43=2</formula>
    </cfRule>
  </conditionalFormatting>
  <conditionalFormatting sqref="H44">
    <cfRule type="cellIs" priority="71" dxfId="6" operator="equal" stopIfTrue="1">
      <formula>$I$43=2</formula>
    </cfRule>
  </conditionalFormatting>
  <conditionalFormatting sqref="D46">
    <cfRule type="cellIs" priority="72" dxfId="4" operator="equal" stopIfTrue="1">
      <formula>$I$46=2</formula>
    </cfRule>
  </conditionalFormatting>
  <conditionalFormatting sqref="E47:H47">
    <cfRule type="cellIs" priority="73" dxfId="7" operator="equal" stopIfTrue="1">
      <formula>$I$46=2</formula>
    </cfRule>
  </conditionalFormatting>
  <conditionalFormatting sqref="H46">
    <cfRule type="cellIs" priority="74" dxfId="5" operator="equal" stopIfTrue="1">
      <formula>$I$46=2</formula>
    </cfRule>
  </conditionalFormatting>
  <conditionalFormatting sqref="H45">
    <cfRule type="cellIs" priority="75" dxfId="6" operator="equal" stopIfTrue="1">
      <formula>$I$46=2</formula>
    </cfRule>
  </conditionalFormatting>
  <conditionalFormatting sqref="I44:M44">
    <cfRule type="expression" priority="76" dxfId="4" stopIfTrue="1">
      <formula>$I$43=$I$46</formula>
    </cfRule>
  </conditionalFormatting>
  <conditionalFormatting sqref="N44">
    <cfRule type="expression" priority="77" dxfId="5" stopIfTrue="1">
      <formula>$I$43=$I$46</formula>
    </cfRule>
    <cfRule type="cellIs" priority="78" dxfId="6" operator="equal" stopIfTrue="1">
      <formula>$O$44=2</formula>
    </cfRule>
  </conditionalFormatting>
  <conditionalFormatting sqref="N41:N43">
    <cfRule type="cellIs" priority="79" dxfId="6" operator="equal" stopIfTrue="1">
      <formula>$O$44=2</formula>
    </cfRule>
  </conditionalFormatting>
  <conditionalFormatting sqref="T41">
    <cfRule type="expression" priority="80" dxfId="8" stopIfTrue="1">
      <formula>$O$37=$O$44</formula>
    </cfRule>
    <cfRule type="expression" priority="81" dxfId="6" stopIfTrue="1">
      <formula>$U$41&gt;2</formula>
    </cfRule>
    <cfRule type="cellIs" priority="82" dxfId="6" operator="equal" stopIfTrue="1">
      <formula>$U$41=2</formula>
    </cfRule>
  </conditionalFormatting>
  <conditionalFormatting sqref="T42:T48">
    <cfRule type="cellIs" priority="83" dxfId="6" operator="equal" stopIfTrue="1">
      <formula>$U$41=2</formula>
    </cfRule>
  </conditionalFormatting>
  <conditionalFormatting sqref="D50:H50">
    <cfRule type="cellIs" priority="84" dxfId="4" operator="equal" stopIfTrue="1">
      <formula>$I$51=2</formula>
    </cfRule>
  </conditionalFormatting>
  <conditionalFormatting sqref="D51">
    <cfRule type="cellIs" priority="85" dxfId="7" operator="equal" stopIfTrue="1">
      <formula>$I$51=2</formula>
    </cfRule>
  </conditionalFormatting>
  <conditionalFormatting sqref="H51">
    <cfRule type="cellIs" priority="86" dxfId="8" operator="equal" stopIfTrue="1">
      <formula>$I$51=2</formula>
    </cfRule>
  </conditionalFormatting>
  <conditionalFormatting sqref="H52">
    <cfRule type="cellIs" priority="87" dxfId="6" operator="equal" stopIfTrue="1">
      <formula>$I$51=2</formula>
    </cfRule>
  </conditionalFormatting>
  <conditionalFormatting sqref="D54">
    <cfRule type="cellIs" priority="88" dxfId="4" operator="equal" stopIfTrue="1">
      <formula>$I$54=2</formula>
    </cfRule>
  </conditionalFormatting>
  <conditionalFormatting sqref="E55:H55">
    <cfRule type="cellIs" priority="89" dxfId="7" operator="equal" stopIfTrue="1">
      <formula>$I$54=2</formula>
    </cfRule>
  </conditionalFormatting>
  <conditionalFormatting sqref="H54">
    <cfRule type="cellIs" priority="90" dxfId="5" operator="equal" stopIfTrue="1">
      <formula>$I$54=2</formula>
    </cfRule>
  </conditionalFormatting>
  <conditionalFormatting sqref="H53">
    <cfRule type="cellIs" priority="91" dxfId="6" operator="equal" stopIfTrue="1">
      <formula>$I$54=2</formula>
    </cfRule>
  </conditionalFormatting>
  <conditionalFormatting sqref="I52:M52">
    <cfRule type="expression" priority="92" dxfId="4" stopIfTrue="1">
      <formula>$I$51=$I$54</formula>
    </cfRule>
  </conditionalFormatting>
  <conditionalFormatting sqref="N53">
    <cfRule type="expression" priority="93" dxfId="8" stopIfTrue="1">
      <formula>$I$51=$I$54</formula>
    </cfRule>
    <cfRule type="expression" priority="94" dxfId="6" stopIfTrue="1">
      <formula>$O$53&gt;2</formula>
    </cfRule>
    <cfRule type="cellIs" priority="95" dxfId="6" operator="equal" stopIfTrue="1">
      <formula>$O$53=2</formula>
    </cfRule>
  </conditionalFormatting>
  <conditionalFormatting sqref="N54:N56">
    <cfRule type="cellIs" priority="96" dxfId="6" operator="equal" stopIfTrue="1">
      <formula>$O$53=2</formula>
    </cfRule>
  </conditionalFormatting>
  <conditionalFormatting sqref="D58:H58">
    <cfRule type="cellIs" priority="97" dxfId="4" operator="equal" stopIfTrue="1">
      <formula>$I$59=2</formula>
    </cfRule>
  </conditionalFormatting>
  <conditionalFormatting sqref="D59">
    <cfRule type="cellIs" priority="98" dxfId="7" operator="equal" stopIfTrue="1">
      <formula>$I$59=2</formula>
    </cfRule>
  </conditionalFormatting>
  <conditionalFormatting sqref="H59">
    <cfRule type="cellIs" priority="99" dxfId="8" operator="equal" stopIfTrue="1">
      <formula>$I$59=2</formula>
    </cfRule>
  </conditionalFormatting>
  <conditionalFormatting sqref="H60">
    <cfRule type="cellIs" priority="100" dxfId="6" operator="equal" stopIfTrue="1">
      <formula>$I$59=2</formula>
    </cfRule>
  </conditionalFormatting>
  <conditionalFormatting sqref="D62">
    <cfRule type="cellIs" priority="101" dxfId="4" operator="equal" stopIfTrue="1">
      <formula>$I$62=2</formula>
    </cfRule>
  </conditionalFormatting>
  <conditionalFormatting sqref="E63:H63">
    <cfRule type="cellIs" priority="102" dxfId="7" operator="equal" stopIfTrue="1">
      <formula>$I$62=2</formula>
    </cfRule>
  </conditionalFormatting>
  <conditionalFormatting sqref="H62">
    <cfRule type="cellIs" priority="103" dxfId="5" operator="equal" stopIfTrue="1">
      <formula>$I$62=2</formula>
    </cfRule>
  </conditionalFormatting>
  <conditionalFormatting sqref="H61">
    <cfRule type="cellIs" priority="104" dxfId="6" operator="equal" stopIfTrue="1">
      <formula>$I$62=2</formula>
    </cfRule>
  </conditionalFormatting>
  <conditionalFormatting sqref="I60:M60">
    <cfRule type="expression" priority="105" dxfId="4" stopIfTrue="1">
      <formula>$I$59=$I$62</formula>
    </cfRule>
  </conditionalFormatting>
  <conditionalFormatting sqref="N60">
    <cfRule type="expression" priority="106" dxfId="5" stopIfTrue="1">
      <formula>$I$59=$I$62</formula>
    </cfRule>
    <cfRule type="cellIs" priority="107" dxfId="6" operator="equal" stopIfTrue="1">
      <formula>$O$60=2</formula>
    </cfRule>
  </conditionalFormatting>
  <conditionalFormatting sqref="N57:N59">
    <cfRule type="cellIs" priority="108" dxfId="6" operator="equal" stopIfTrue="1">
      <formula>$O$60=2</formula>
    </cfRule>
  </conditionalFormatting>
  <conditionalFormatting sqref="O57:S57">
    <cfRule type="expression" priority="109" dxfId="7" stopIfTrue="1">
      <formula>$O$53=$O$60</formula>
    </cfRule>
  </conditionalFormatting>
  <conditionalFormatting sqref="P56:S56">
    <cfRule type="expression" priority="110" dxfId="4" stopIfTrue="1">
      <formula>$O$53=$O$60</formula>
    </cfRule>
  </conditionalFormatting>
  <conditionalFormatting sqref="T56">
    <cfRule type="expression" priority="111" dxfId="12" stopIfTrue="1">
      <formula>$O$53=$O$60</formula>
    </cfRule>
    <cfRule type="cellIs" priority="112" dxfId="6" operator="equal" stopIfTrue="1">
      <formula>$U$56=2</formula>
    </cfRule>
  </conditionalFormatting>
  <conditionalFormatting sqref="T49:T55">
    <cfRule type="cellIs" priority="113" dxfId="6" operator="equal" stopIfTrue="1">
      <formula>$U$56=2</formula>
    </cfRule>
  </conditionalFormatting>
  <conditionalFormatting sqref="O41:S41">
    <cfRule type="expression" priority="114" dxfId="7" stopIfTrue="1">
      <formula>$O$37=$O$44</formula>
    </cfRule>
  </conditionalFormatting>
  <conditionalFormatting sqref="U49">
    <cfRule type="expression" priority="115" dxfId="7" stopIfTrue="1">
      <formula>$U$41=$U$56</formula>
    </cfRule>
  </conditionalFormatting>
  <conditionalFormatting sqref="V48:Y48">
    <cfRule type="expression" priority="116" dxfId="4" stopIfTrue="1">
      <formula>$U$41=$U$56</formula>
    </cfRule>
  </conditionalFormatting>
  <conditionalFormatting sqref="Z48">
    <cfRule type="expression" priority="117" dxfId="5" stopIfTrue="1">
      <formula>$U$41=$U$56</formula>
    </cfRule>
    <cfRule type="cellIs" priority="118" dxfId="6" operator="equal" stopIfTrue="1">
      <formula>$AA$48=2</formula>
    </cfRule>
  </conditionalFormatting>
  <conditionalFormatting sqref="Z33:Z47">
    <cfRule type="cellIs" priority="119" dxfId="6" operator="equal" stopIfTrue="1">
      <formula>$AA$48=2</formula>
    </cfRule>
  </conditionalFormatting>
  <conditionalFormatting sqref="AA32:AB32">
    <cfRule type="expression" priority="120" dxfId="4" stopIfTrue="1">
      <formula>$AA$17=$AA$48</formula>
    </cfRule>
  </conditionalFormatting>
  <conditionalFormatting sqref="D11">
    <cfRule type="cellIs" priority="121" dxfId="7" operator="equal" stopIfTrue="1">
      <formula>$I$11=2</formula>
    </cfRule>
  </conditionalFormatting>
  <conditionalFormatting sqref="P24:S24">
    <cfRule type="expression" priority="122" dxfId="4" stopIfTrue="1">
      <formula>$O$21=$O$28</formula>
    </cfRule>
  </conditionalFormatting>
  <printOptions/>
  <pageMargins left="0.7874015748031497" right="0.3937007874015748" top="0.5905511811023623" bottom="0.1968503937007874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AQ51"/>
  <sheetViews>
    <sheetView workbookViewId="0" topLeftCell="A21">
      <selection activeCell="L10" sqref="L10"/>
    </sheetView>
  </sheetViews>
  <sheetFormatPr defaultColWidth="9.00390625" defaultRowHeight="13.5"/>
  <cols>
    <col min="1" max="1" width="3.50390625" style="93" bestFit="1" customWidth="1"/>
    <col min="2" max="2" width="11.50390625" style="39" customWidth="1"/>
    <col min="3" max="3" width="12.50390625" style="38" customWidth="1"/>
    <col min="4" max="6" width="2.625" style="37" customWidth="1"/>
    <col min="7" max="7" width="2.625" style="79" customWidth="1"/>
    <col min="8" max="8" width="2.625" style="37" customWidth="1"/>
    <col min="9" max="9" width="2.625" style="79" customWidth="1"/>
    <col min="10" max="14" width="2.625" style="37" customWidth="1"/>
    <col min="15" max="15" width="2.625" style="79" customWidth="1"/>
    <col min="16" max="17" width="2.625" style="37" customWidth="1"/>
    <col min="18" max="19" width="2.625" style="79" customWidth="1"/>
    <col min="20" max="21" width="2.625" style="37" customWidth="1"/>
    <col min="22" max="22" width="2.625" style="79" customWidth="1"/>
    <col min="23" max="25" width="2.625" style="37" customWidth="1"/>
    <col min="26" max="27" width="2.625" style="73" customWidth="1"/>
    <col min="28" max="36" width="2.625" style="74" customWidth="1"/>
    <col min="37" max="39" width="2.625" style="34" customWidth="1"/>
    <col min="40" max="16384" width="9.00390625" style="34" customWidth="1"/>
  </cols>
  <sheetData>
    <row r="1" spans="1:43" ht="21">
      <c r="A1" s="93">
        <v>5</v>
      </c>
      <c r="B1" s="35" t="s">
        <v>8</v>
      </c>
      <c r="C1" s="36"/>
      <c r="AA1" s="75"/>
      <c r="AB1" s="111"/>
      <c r="AC1" s="111"/>
      <c r="AD1" s="111"/>
      <c r="AE1" s="111"/>
      <c r="AF1" s="111"/>
      <c r="AG1" s="111"/>
      <c r="AH1" s="111"/>
      <c r="AI1" s="111"/>
      <c r="AJ1" s="111"/>
      <c r="AK1" s="43"/>
      <c r="AL1" s="43"/>
      <c r="AM1" s="43"/>
      <c r="AN1" s="43"/>
      <c r="AO1" s="43"/>
      <c r="AP1" s="43"/>
      <c r="AQ1" s="43"/>
    </row>
    <row r="2" spans="2:43" ht="15" customHeight="1">
      <c r="B2" s="35"/>
      <c r="AA2" s="75"/>
      <c r="AB2" s="111"/>
      <c r="AC2" s="111"/>
      <c r="AD2" s="111"/>
      <c r="AE2" s="111"/>
      <c r="AF2" s="111"/>
      <c r="AG2" s="111"/>
      <c r="AH2" s="111"/>
      <c r="AI2" s="111"/>
      <c r="AJ2" s="111"/>
      <c r="AK2" s="43"/>
      <c r="AL2" s="43"/>
      <c r="AM2" s="43"/>
      <c r="AN2" s="43"/>
      <c r="AO2" s="43"/>
      <c r="AP2" s="43"/>
      <c r="AQ2" s="43"/>
    </row>
    <row r="3" spans="2:43" ht="15" customHeight="1">
      <c r="B3" s="35"/>
      <c r="AA3" s="75"/>
      <c r="AB3" s="111"/>
      <c r="AC3" s="111"/>
      <c r="AD3" s="111"/>
      <c r="AE3" s="111"/>
      <c r="AF3" s="111"/>
      <c r="AG3" s="111"/>
      <c r="AH3" s="111"/>
      <c r="AI3" s="111"/>
      <c r="AJ3" s="111"/>
      <c r="AK3" s="43"/>
      <c r="AL3" s="43"/>
      <c r="AM3" s="43"/>
      <c r="AN3" s="43"/>
      <c r="AO3" s="43"/>
      <c r="AP3" s="43"/>
      <c r="AQ3" s="43"/>
    </row>
    <row r="4" spans="4:43" ht="15" customHeight="1">
      <c r="D4" s="40"/>
      <c r="E4" s="40"/>
      <c r="F4" s="40"/>
      <c r="G4" s="80"/>
      <c r="H4" s="40"/>
      <c r="I4" s="80"/>
      <c r="J4" s="40"/>
      <c r="K4" s="40"/>
      <c r="L4" s="40"/>
      <c r="M4" s="40"/>
      <c r="N4" s="40"/>
      <c r="O4" s="80"/>
      <c r="P4" s="40"/>
      <c r="Q4" s="40"/>
      <c r="R4" s="80"/>
      <c r="S4" s="80"/>
      <c r="T4" s="40"/>
      <c r="U4" s="40"/>
      <c r="V4" s="80"/>
      <c r="W4" s="40"/>
      <c r="X4" s="40"/>
      <c r="Y4" s="40"/>
      <c r="AA4" s="75"/>
      <c r="AB4" s="111"/>
      <c r="AC4" s="111"/>
      <c r="AD4" s="111"/>
      <c r="AE4" s="111"/>
      <c r="AF4" s="111"/>
      <c r="AG4" s="111"/>
      <c r="AH4" s="111"/>
      <c r="AI4" s="111"/>
      <c r="AJ4" s="111"/>
      <c r="AK4" s="43"/>
      <c r="AL4" s="43"/>
      <c r="AM4" s="43"/>
      <c r="AN4" s="43"/>
      <c r="AO4" s="43"/>
      <c r="AP4" s="43"/>
      <c r="AQ4" s="43"/>
    </row>
    <row r="5" spans="1:43" ht="15" customHeight="1" thickBot="1">
      <c r="A5" s="367">
        <v>1</v>
      </c>
      <c r="B5" s="71" t="str">
        <f>IF(A5="","",VLOOKUP(A5,'参加者リスト'!$P$36:$R$121,2))</f>
        <v>宮田敏子</v>
      </c>
      <c r="C5" s="46" t="str">
        <f>IF(A5="","",VLOOKUP(A5,'参加者リスト'!$P$36:$R$121,3))</f>
        <v>小野田チェリーズ</v>
      </c>
      <c r="D5" s="56"/>
      <c r="E5" s="56"/>
      <c r="F5" s="56"/>
      <c r="G5" s="80"/>
      <c r="H5" s="56"/>
      <c r="I5" s="83"/>
      <c r="J5" s="56"/>
      <c r="K5" s="56"/>
      <c r="L5" s="56"/>
      <c r="M5" s="56"/>
      <c r="N5" s="52"/>
      <c r="O5" s="66"/>
      <c r="P5" s="53"/>
      <c r="Q5" s="40"/>
      <c r="R5" s="80"/>
      <c r="S5" s="80"/>
      <c r="T5" s="34"/>
      <c r="U5" s="40"/>
      <c r="V5" s="80"/>
      <c r="W5" s="54"/>
      <c r="X5" s="34"/>
      <c r="Y5" s="40"/>
      <c r="Z5" s="75"/>
      <c r="AA5" s="75"/>
      <c r="AB5" s="111"/>
      <c r="AC5" s="111"/>
      <c r="AD5" s="111"/>
      <c r="AE5" s="111"/>
      <c r="AF5" s="111"/>
      <c r="AG5" s="111"/>
      <c r="AH5" s="111"/>
      <c r="AI5" s="111"/>
      <c r="AJ5" s="111"/>
      <c r="AK5" s="43"/>
      <c r="AL5" s="43"/>
      <c r="AM5" s="43"/>
      <c r="AN5" s="43"/>
      <c r="AO5" s="43"/>
      <c r="AP5" s="43"/>
      <c r="AQ5" s="43"/>
    </row>
    <row r="6" spans="1:43" ht="15" customHeight="1" thickTop="1">
      <c r="A6" s="367">
        <v>2</v>
      </c>
      <c r="B6" s="71" t="str">
        <f>IF(A6="","",VLOOKUP(A6,'参加者リスト'!$P$36:$R$121,2))</f>
        <v>広政利江子</v>
      </c>
      <c r="C6" s="46" t="str">
        <f>IF(A6="","",VLOOKUP(A6,'参加者リスト'!$P$36:$R$121,3))</f>
        <v>サタディスマッシュ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99"/>
      <c r="O6" s="118"/>
      <c r="P6" s="141">
        <f>IF(L11="","",IF(L11&gt;N11,"1","0")+IF(L12&gt;N12,"1","0")+IF(L14&gt;N14,"1","0"))</f>
        <v>2</v>
      </c>
      <c r="Q6" s="40"/>
      <c r="R6" s="80"/>
      <c r="S6" s="80"/>
      <c r="T6" s="40"/>
      <c r="U6" s="40"/>
      <c r="V6" s="80"/>
      <c r="W6" s="54"/>
      <c r="X6" s="40"/>
      <c r="Y6" s="40"/>
      <c r="Z6" s="75"/>
      <c r="AA6" s="75"/>
      <c r="AB6" s="111"/>
      <c r="AC6" s="111"/>
      <c r="AD6" s="111"/>
      <c r="AE6" s="111"/>
      <c r="AF6" s="111"/>
      <c r="AG6" s="111"/>
      <c r="AH6" s="111"/>
      <c r="AI6" s="111"/>
      <c r="AJ6" s="111"/>
      <c r="AK6" s="43"/>
      <c r="AL6" s="43"/>
      <c r="AM6" s="43"/>
      <c r="AN6" s="43"/>
      <c r="AO6" s="43"/>
      <c r="AP6" s="43"/>
      <c r="AQ6" s="43"/>
    </row>
    <row r="7" spans="2:43" ht="15" customHeight="1">
      <c r="B7" s="34"/>
      <c r="C7" s="34"/>
      <c r="D7" s="40"/>
      <c r="E7" s="40"/>
      <c r="F7" s="40"/>
      <c r="G7" s="52"/>
      <c r="H7" s="52"/>
      <c r="I7" s="52"/>
      <c r="J7" s="40"/>
      <c r="K7" s="40"/>
      <c r="L7" s="40"/>
      <c r="M7" s="40"/>
      <c r="N7" s="52"/>
      <c r="O7" s="115"/>
      <c r="P7" s="120"/>
      <c r="Q7" s="40"/>
      <c r="R7" s="80"/>
      <c r="S7" s="80"/>
      <c r="T7" s="40"/>
      <c r="U7" s="40"/>
      <c r="V7" s="80"/>
      <c r="W7" s="54"/>
      <c r="X7" s="40"/>
      <c r="Y7" s="40"/>
      <c r="Z7" s="75"/>
      <c r="AA7" s="75"/>
      <c r="AB7" s="111"/>
      <c r="AC7" s="111"/>
      <c r="AD7" s="111"/>
      <c r="AE7" s="111"/>
      <c r="AF7" s="111"/>
      <c r="AG7" s="111"/>
      <c r="AH7" s="111"/>
      <c r="AI7" s="111"/>
      <c r="AJ7" s="111"/>
      <c r="AK7" s="43"/>
      <c r="AL7" s="43"/>
      <c r="AM7" s="43"/>
      <c r="AN7" s="43"/>
      <c r="AO7" s="43"/>
      <c r="AP7" s="43"/>
      <c r="AQ7" s="43"/>
    </row>
    <row r="8" spans="1:43" ht="15" customHeight="1">
      <c r="A8" s="367"/>
      <c r="B8" s="71"/>
      <c r="C8" s="46"/>
      <c r="D8" s="41"/>
      <c r="E8" s="41"/>
      <c r="F8" s="41"/>
      <c r="G8" s="82"/>
      <c r="H8" s="41"/>
      <c r="I8" s="80"/>
      <c r="J8" s="61"/>
      <c r="K8" s="61"/>
      <c r="L8" s="61"/>
      <c r="M8" s="61"/>
      <c r="N8" s="51"/>
      <c r="O8" s="115"/>
      <c r="P8" s="59"/>
      <c r="Q8" s="59"/>
      <c r="R8" s="52"/>
      <c r="S8" s="67"/>
      <c r="U8" s="52"/>
      <c r="V8" s="52"/>
      <c r="W8" s="53"/>
      <c r="X8" s="50"/>
      <c r="Y8" s="50"/>
      <c r="AA8" s="75"/>
      <c r="AB8" s="111"/>
      <c r="AC8" s="111"/>
      <c r="AD8" s="111"/>
      <c r="AE8" s="111"/>
      <c r="AF8" s="111"/>
      <c r="AG8" s="111"/>
      <c r="AH8" s="111"/>
      <c r="AI8" s="111"/>
      <c r="AJ8" s="111"/>
      <c r="AK8" s="43"/>
      <c r="AL8" s="43"/>
      <c r="AM8" s="43"/>
      <c r="AN8" s="43"/>
      <c r="AO8" s="43"/>
      <c r="AP8" s="43"/>
      <c r="AQ8" s="43"/>
    </row>
    <row r="9" spans="1:43" ht="15" customHeight="1">
      <c r="A9" s="364"/>
      <c r="B9" s="49"/>
      <c r="C9" s="32"/>
      <c r="D9" s="41"/>
      <c r="E9" s="41"/>
      <c r="F9" s="41"/>
      <c r="G9" s="82"/>
      <c r="H9" s="41"/>
      <c r="I9" s="80"/>
      <c r="J9" s="61"/>
      <c r="K9" s="61"/>
      <c r="L9" s="61"/>
      <c r="M9" s="61"/>
      <c r="N9" s="51"/>
      <c r="O9" s="115"/>
      <c r="P9" s="59"/>
      <c r="Q9" s="59"/>
      <c r="R9" s="52"/>
      <c r="S9" s="67"/>
      <c r="U9" s="52"/>
      <c r="V9" s="52"/>
      <c r="W9" s="53"/>
      <c r="X9" s="50"/>
      <c r="Y9" s="50"/>
      <c r="AA9" s="75"/>
      <c r="AB9" s="111"/>
      <c r="AC9" s="75"/>
      <c r="AD9" s="75"/>
      <c r="AE9" s="111"/>
      <c r="AF9" s="111"/>
      <c r="AG9" s="111"/>
      <c r="AH9" s="111"/>
      <c r="AI9" s="111"/>
      <c r="AJ9" s="111"/>
      <c r="AK9" s="43"/>
      <c r="AL9" s="43"/>
      <c r="AM9" s="43"/>
      <c r="AN9" s="43"/>
      <c r="AO9" s="43"/>
      <c r="AP9" s="43"/>
      <c r="AQ9" s="43"/>
    </row>
    <row r="10" spans="1:43" ht="15" customHeight="1">
      <c r="A10" s="364"/>
      <c r="B10" s="49"/>
      <c r="C10" s="32"/>
      <c r="D10" s="34"/>
      <c r="E10" s="34"/>
      <c r="F10" s="34"/>
      <c r="G10" s="81"/>
      <c r="H10" s="43"/>
      <c r="J10" s="61"/>
      <c r="K10" s="61"/>
      <c r="L10" s="61"/>
      <c r="M10" s="61"/>
      <c r="N10" s="52"/>
      <c r="O10" s="115"/>
      <c r="P10" s="59"/>
      <c r="Q10" s="59"/>
      <c r="R10" s="69"/>
      <c r="S10" s="69"/>
      <c r="U10" s="52"/>
      <c r="V10" s="52"/>
      <c r="W10" s="53"/>
      <c r="X10" s="50"/>
      <c r="Y10" s="50"/>
      <c r="AA10" s="75"/>
      <c r="AB10" s="111"/>
      <c r="AC10" s="91"/>
      <c r="AD10" s="91"/>
      <c r="AE10" s="111"/>
      <c r="AF10" s="111"/>
      <c r="AG10" s="111"/>
      <c r="AH10" s="111"/>
      <c r="AI10" s="111"/>
      <c r="AJ10" s="111"/>
      <c r="AK10" s="43"/>
      <c r="AL10" s="43"/>
      <c r="AM10" s="43"/>
      <c r="AN10" s="43"/>
      <c r="AO10" s="43"/>
      <c r="AP10" s="43"/>
      <c r="AQ10" s="43"/>
    </row>
    <row r="11" spans="1:43" ht="15" customHeight="1">
      <c r="A11" s="364"/>
      <c r="B11" s="49"/>
      <c r="C11" s="32"/>
      <c r="D11" s="34"/>
      <c r="E11" s="34"/>
      <c r="F11" s="34"/>
      <c r="G11" s="81"/>
      <c r="H11" s="43"/>
      <c r="J11" s="61"/>
      <c r="K11" s="61"/>
      <c r="L11" s="122">
        <v>23</v>
      </c>
      <c r="M11" s="52" t="s">
        <v>65</v>
      </c>
      <c r="N11" s="122">
        <v>21</v>
      </c>
      <c r="O11" s="115"/>
      <c r="P11" s="62"/>
      <c r="Q11" s="62"/>
      <c r="R11" s="69"/>
      <c r="S11" s="69"/>
      <c r="U11" s="52"/>
      <c r="V11" s="66"/>
      <c r="W11" s="68"/>
      <c r="X11" s="40"/>
      <c r="Y11" s="40"/>
      <c r="AA11" s="75"/>
      <c r="AB11" s="111"/>
      <c r="AC11" s="91"/>
      <c r="AD11" s="91"/>
      <c r="AE11" s="111"/>
      <c r="AF11" s="111"/>
      <c r="AG11" s="111"/>
      <c r="AH11" s="111"/>
      <c r="AI11" s="111"/>
      <c r="AJ11" s="111"/>
      <c r="AK11" s="43"/>
      <c r="AL11" s="43"/>
      <c r="AM11" s="43"/>
      <c r="AN11" s="43"/>
      <c r="AO11" s="43"/>
      <c r="AP11" s="43"/>
      <c r="AQ11" s="43"/>
    </row>
    <row r="12" spans="1:43" ht="15" customHeight="1" thickBot="1">
      <c r="A12" s="364"/>
      <c r="B12" s="49"/>
      <c r="C12" s="32"/>
      <c r="D12" s="34"/>
      <c r="E12" s="34"/>
      <c r="F12" s="34"/>
      <c r="G12" s="81"/>
      <c r="H12" s="43"/>
      <c r="J12" s="61"/>
      <c r="K12" s="61"/>
      <c r="L12" s="304">
        <v>15</v>
      </c>
      <c r="M12" s="257" t="s">
        <v>65</v>
      </c>
      <c r="N12" s="304">
        <v>21</v>
      </c>
      <c r="O12" s="115"/>
      <c r="P12" s="62"/>
      <c r="Q12" s="62"/>
      <c r="R12" s="69"/>
      <c r="S12" s="69"/>
      <c r="T12" s="50"/>
      <c r="U12" s="52"/>
      <c r="V12" s="113"/>
      <c r="W12" s="53"/>
      <c r="X12" s="40"/>
      <c r="Y12" s="40"/>
      <c r="AA12" s="75"/>
      <c r="AB12" s="111"/>
      <c r="AC12" s="91"/>
      <c r="AD12" s="91"/>
      <c r="AE12" s="111"/>
      <c r="AF12" s="111"/>
      <c r="AG12" s="111"/>
      <c r="AH12" s="111"/>
      <c r="AI12" s="111"/>
      <c r="AJ12" s="111"/>
      <c r="AK12" s="43"/>
      <c r="AL12" s="43"/>
      <c r="AM12" s="43"/>
      <c r="AN12" s="43"/>
      <c r="AO12" s="43"/>
      <c r="AP12" s="43"/>
      <c r="AQ12" s="43"/>
    </row>
    <row r="13" spans="1:43" ht="15" customHeight="1" thickTop="1">
      <c r="A13" s="364"/>
      <c r="B13" s="49"/>
      <c r="C13" s="32"/>
      <c r="D13" s="41"/>
      <c r="E13" s="41"/>
      <c r="F13" s="41"/>
      <c r="G13" s="82"/>
      <c r="H13" s="41"/>
      <c r="I13" s="80"/>
      <c r="J13" s="61"/>
      <c r="K13" s="61"/>
      <c r="L13" s="307"/>
      <c r="M13" s="307"/>
      <c r="N13" s="307"/>
      <c r="O13" s="129"/>
      <c r="P13" s="101"/>
      <c r="Q13" s="101"/>
      <c r="R13" s="101"/>
      <c r="S13" s="101"/>
      <c r="T13" s="101"/>
      <c r="U13" s="101"/>
      <c r="V13" s="130"/>
      <c r="W13" s="145">
        <f>IF(S25="","",IF(S25&gt;U25,"1","0")+IF(S26&gt;U26,"1","0")+IF(S28&gt;U28,"1","0"))</f>
        <v>1</v>
      </c>
      <c r="X13" s="40"/>
      <c r="Y13" s="40"/>
      <c r="AA13" s="75"/>
      <c r="AB13" s="111"/>
      <c r="AC13" s="91"/>
      <c r="AD13" s="91"/>
      <c r="AE13" s="111"/>
      <c r="AF13" s="111"/>
      <c r="AG13" s="111"/>
      <c r="AH13" s="111"/>
      <c r="AI13" s="111"/>
      <c r="AJ13" s="111"/>
      <c r="AK13" s="43"/>
      <c r="AL13" s="43"/>
      <c r="AM13" s="43"/>
      <c r="AN13" s="43"/>
      <c r="AO13" s="43"/>
      <c r="AP13" s="43"/>
      <c r="AQ13" s="43"/>
    </row>
    <row r="14" spans="2:43" ht="15" customHeight="1">
      <c r="B14" s="34"/>
      <c r="C14" s="34"/>
      <c r="D14" s="56"/>
      <c r="E14" s="56"/>
      <c r="F14" s="56"/>
      <c r="G14" s="80"/>
      <c r="H14" s="56"/>
      <c r="I14" s="83"/>
      <c r="J14" s="56"/>
      <c r="K14" s="56"/>
      <c r="L14" s="122">
        <v>21</v>
      </c>
      <c r="M14" s="123" t="str">
        <f>IF(L11="","-",IF(N11="","-",IF(P6*P19=0,"","-")))</f>
        <v>-</v>
      </c>
      <c r="N14" s="122">
        <v>17</v>
      </c>
      <c r="O14" s="129"/>
      <c r="P14" s="62"/>
      <c r="Q14" s="62"/>
      <c r="R14" s="69"/>
      <c r="S14" s="69"/>
      <c r="T14" s="50"/>
      <c r="U14" s="52"/>
      <c r="V14" s="115"/>
      <c r="W14" s="68"/>
      <c r="X14" s="40"/>
      <c r="Y14" s="40"/>
      <c r="AA14" s="75"/>
      <c r="AB14" s="111"/>
      <c r="AC14" s="91"/>
      <c r="AD14" s="91"/>
      <c r="AE14" s="111"/>
      <c r="AF14" s="111"/>
      <c r="AG14" s="111"/>
      <c r="AH14" s="111"/>
      <c r="AI14" s="111"/>
      <c r="AJ14" s="111"/>
      <c r="AK14" s="43"/>
      <c r="AL14" s="43"/>
      <c r="AM14" s="43"/>
      <c r="AN14" s="43"/>
      <c r="AO14" s="43"/>
      <c r="AP14" s="43"/>
      <c r="AQ14" s="43"/>
    </row>
    <row r="15" spans="1:43" ht="15" customHeight="1" thickBot="1">
      <c r="A15" s="367">
        <v>5</v>
      </c>
      <c r="B15" s="71" t="str">
        <f>IF(A15="","",VLOOKUP(A15,'参加者リスト'!$P$36:$R$121,2))</f>
        <v>田中悦子</v>
      </c>
      <c r="C15" s="46" t="str">
        <f>IF(A15="","",VLOOKUP(A15,'参加者リスト'!$P$36:$R$121,3))</f>
        <v>スイートピー</v>
      </c>
      <c r="D15" s="40"/>
      <c r="E15" s="40"/>
      <c r="F15" s="40"/>
      <c r="G15" s="52"/>
      <c r="H15" s="52"/>
      <c r="I15" s="52"/>
      <c r="J15" s="56"/>
      <c r="K15" s="56"/>
      <c r="L15" s="56"/>
      <c r="M15" s="56"/>
      <c r="N15" s="51"/>
      <c r="O15" s="129"/>
      <c r="P15" s="69"/>
      <c r="Q15" s="69"/>
      <c r="R15" s="62"/>
      <c r="S15" s="80"/>
      <c r="T15" s="50"/>
      <c r="U15" s="52"/>
      <c r="V15" s="115"/>
      <c r="W15" s="68"/>
      <c r="X15" s="40"/>
      <c r="Y15" s="40"/>
      <c r="AA15" s="75"/>
      <c r="AB15" s="111"/>
      <c r="AC15" s="111"/>
      <c r="AD15" s="111"/>
      <c r="AE15" s="111"/>
      <c r="AF15" s="111"/>
      <c r="AG15" s="111"/>
      <c r="AH15" s="111"/>
      <c r="AI15" s="111"/>
      <c r="AJ15" s="111"/>
      <c r="AK15" s="43"/>
      <c r="AL15" s="43"/>
      <c r="AM15" s="43"/>
      <c r="AN15" s="43"/>
      <c r="AO15" s="43"/>
      <c r="AP15" s="43"/>
      <c r="AQ15" s="43"/>
    </row>
    <row r="16" spans="1:43" ht="15" customHeight="1" thickTop="1">
      <c r="A16" s="367">
        <v>6</v>
      </c>
      <c r="B16" s="71" t="str">
        <f>IF(A16="","",VLOOKUP(A16,'参加者リスト'!$P$36:$R$121,2))</f>
        <v>原田千穂</v>
      </c>
      <c r="C16" s="46" t="str">
        <f>IF(A16="","",VLOOKUP(A16,'参加者リスト'!$P$36:$R$121,3))</f>
        <v>スイートピー</v>
      </c>
      <c r="D16" s="97"/>
      <c r="E16" s="97"/>
      <c r="F16" s="97"/>
      <c r="G16" s="97"/>
      <c r="H16" s="97"/>
      <c r="I16" s="106"/>
      <c r="J16" s="141">
        <f>IF(F18="","",IF(F18&gt;H18,"1","0")+IF(F19&gt;H19,"1","0")+IF(F21&gt;H21,"1","0"))</f>
        <v>0</v>
      </c>
      <c r="K16" s="61"/>
      <c r="L16" s="61"/>
      <c r="M16" s="61"/>
      <c r="N16" s="51"/>
      <c r="O16" s="129"/>
      <c r="P16" s="62"/>
      <c r="Q16" s="62"/>
      <c r="R16" s="62"/>
      <c r="S16" s="80"/>
      <c r="T16" s="50"/>
      <c r="U16" s="52"/>
      <c r="V16" s="115"/>
      <c r="W16" s="68"/>
      <c r="X16" s="40"/>
      <c r="Y16" s="40"/>
      <c r="Z16" s="75"/>
      <c r="AA16" s="75"/>
      <c r="AB16" s="111"/>
      <c r="AC16" s="111"/>
      <c r="AD16" s="111"/>
      <c r="AE16" s="111"/>
      <c r="AF16" s="111"/>
      <c r="AG16" s="111"/>
      <c r="AH16" s="111"/>
      <c r="AI16" s="111"/>
      <c r="AJ16" s="111"/>
      <c r="AK16" s="43"/>
      <c r="AL16" s="43"/>
      <c r="AM16" s="43"/>
      <c r="AN16" s="43"/>
      <c r="AO16" s="43"/>
      <c r="AP16" s="43"/>
      <c r="AQ16" s="43"/>
    </row>
    <row r="17" spans="1:43" ht="15" customHeight="1">
      <c r="A17" s="365"/>
      <c r="B17" s="45"/>
      <c r="C17" s="55"/>
      <c r="D17" s="40"/>
      <c r="E17" s="40"/>
      <c r="F17" s="40"/>
      <c r="G17" s="52"/>
      <c r="H17" s="52"/>
      <c r="I17" s="109"/>
      <c r="J17" s="61"/>
      <c r="K17" s="61"/>
      <c r="L17" s="61"/>
      <c r="M17" s="61"/>
      <c r="N17" s="51"/>
      <c r="O17" s="129"/>
      <c r="P17" s="62"/>
      <c r="Q17" s="62"/>
      <c r="R17" s="62"/>
      <c r="S17" s="80"/>
      <c r="T17" s="50"/>
      <c r="U17" s="52"/>
      <c r="V17" s="115"/>
      <c r="W17" s="68"/>
      <c r="X17" s="40"/>
      <c r="Y17" s="40"/>
      <c r="Z17" s="75"/>
      <c r="AA17" s="75"/>
      <c r="AB17" s="111"/>
      <c r="AC17" s="111"/>
      <c r="AD17" s="111"/>
      <c r="AE17" s="111"/>
      <c r="AF17" s="111"/>
      <c r="AG17" s="111"/>
      <c r="AH17" s="111"/>
      <c r="AI17" s="111"/>
      <c r="AJ17" s="111"/>
      <c r="AK17" s="43"/>
      <c r="AL17" s="43"/>
      <c r="AM17" s="43"/>
      <c r="AN17" s="43"/>
      <c r="AO17" s="43"/>
      <c r="AP17" s="43"/>
      <c r="AQ17" s="43"/>
    </row>
    <row r="18" spans="1:43" ht="15" customHeight="1">
      <c r="A18" s="364"/>
      <c r="B18" s="49"/>
      <c r="C18" s="32"/>
      <c r="D18" s="41"/>
      <c r="E18" s="41"/>
      <c r="F18" s="122">
        <v>18</v>
      </c>
      <c r="G18" s="52" t="s">
        <v>65</v>
      </c>
      <c r="H18" s="122">
        <v>21</v>
      </c>
      <c r="I18" s="109"/>
      <c r="J18" s="61"/>
      <c r="K18" s="61"/>
      <c r="L18" s="61"/>
      <c r="M18" s="61"/>
      <c r="N18" s="69"/>
      <c r="O18" s="129"/>
      <c r="P18" s="62"/>
      <c r="Q18" s="62"/>
      <c r="R18" s="62"/>
      <c r="S18" s="80"/>
      <c r="T18" s="50"/>
      <c r="U18" s="52"/>
      <c r="V18" s="115"/>
      <c r="W18" s="68"/>
      <c r="X18" s="40"/>
      <c r="Y18" s="40"/>
      <c r="Z18" s="91"/>
      <c r="AA18" s="91"/>
      <c r="AB18" s="111"/>
      <c r="AC18" s="111"/>
      <c r="AD18" s="111"/>
      <c r="AE18" s="111"/>
      <c r="AF18" s="111"/>
      <c r="AG18" s="111"/>
      <c r="AH18" s="111"/>
      <c r="AI18" s="111"/>
      <c r="AJ18" s="111"/>
      <c r="AK18" s="43"/>
      <c r="AL18" s="43"/>
      <c r="AM18" s="43"/>
      <c r="AN18" s="43"/>
      <c r="AO18" s="43"/>
      <c r="AP18" s="43"/>
      <c r="AQ18" s="43"/>
    </row>
    <row r="19" spans="1:43" ht="15" customHeight="1" thickBot="1">
      <c r="A19" s="364"/>
      <c r="B19" s="49"/>
      <c r="C19" s="32"/>
      <c r="D19" s="41"/>
      <c r="E19" s="41"/>
      <c r="F19" s="304">
        <v>9</v>
      </c>
      <c r="G19" s="257" t="s">
        <v>65</v>
      </c>
      <c r="H19" s="304">
        <v>21</v>
      </c>
      <c r="I19" s="109"/>
      <c r="J19" s="103"/>
      <c r="K19" s="103"/>
      <c r="L19" s="103"/>
      <c r="M19" s="103"/>
      <c r="N19" s="103"/>
      <c r="O19" s="126"/>
      <c r="P19" s="143">
        <f>IF(L11="","",IF(L11&lt;N11,"1","0")+IF(L12&lt;N12,"1","0")+IF(L14&lt;N14,"1","0"))</f>
        <v>1</v>
      </c>
      <c r="Q19" s="62"/>
      <c r="R19" s="62"/>
      <c r="S19" s="80"/>
      <c r="T19" s="50"/>
      <c r="U19" s="52"/>
      <c r="V19" s="115"/>
      <c r="W19" s="68"/>
      <c r="X19" s="40"/>
      <c r="Y19" s="40"/>
      <c r="Z19" s="75"/>
      <c r="AA19" s="91"/>
      <c r="AB19" s="111"/>
      <c r="AC19" s="111"/>
      <c r="AD19" s="111"/>
      <c r="AE19" s="111"/>
      <c r="AF19" s="111"/>
      <c r="AG19" s="111"/>
      <c r="AH19" s="111"/>
      <c r="AI19" s="111"/>
      <c r="AJ19" s="111"/>
      <c r="AK19" s="43"/>
      <c r="AL19" s="43"/>
      <c r="AM19" s="43"/>
      <c r="AN19" s="43"/>
      <c r="AO19" s="43"/>
      <c r="AP19" s="43"/>
      <c r="AQ19" s="43"/>
    </row>
    <row r="20" spans="1:43" ht="15" customHeight="1" thickTop="1">
      <c r="A20" s="364"/>
      <c r="B20" s="49"/>
      <c r="C20" s="32"/>
      <c r="D20" s="41"/>
      <c r="E20" s="41"/>
      <c r="F20" s="307"/>
      <c r="G20" s="307"/>
      <c r="H20" s="307"/>
      <c r="I20" s="109"/>
      <c r="J20" s="61"/>
      <c r="K20" s="61"/>
      <c r="L20" s="61"/>
      <c r="M20" s="61"/>
      <c r="N20" s="69"/>
      <c r="O20" s="97"/>
      <c r="P20" s="61"/>
      <c r="Q20" s="61"/>
      <c r="R20" s="62"/>
      <c r="S20" s="80"/>
      <c r="T20" s="69"/>
      <c r="U20" s="52"/>
      <c r="V20" s="115"/>
      <c r="W20" s="68"/>
      <c r="X20" s="40"/>
      <c r="Y20" s="40"/>
      <c r="Z20" s="91"/>
      <c r="AA20" s="91"/>
      <c r="AB20" s="111"/>
      <c r="AC20" s="111"/>
      <c r="AD20" s="111"/>
      <c r="AE20" s="111"/>
      <c r="AF20" s="111"/>
      <c r="AG20" s="111"/>
      <c r="AH20" s="111"/>
      <c r="AI20" s="111"/>
      <c r="AJ20" s="111"/>
      <c r="AK20" s="43"/>
      <c r="AL20" s="43"/>
      <c r="AM20" s="43"/>
      <c r="AN20" s="43"/>
      <c r="AO20" s="43"/>
      <c r="AP20" s="43"/>
      <c r="AQ20" s="43"/>
    </row>
    <row r="21" spans="1:43" ht="15" customHeight="1">
      <c r="A21" s="365"/>
      <c r="B21" s="45"/>
      <c r="C21" s="55"/>
      <c r="D21" s="56"/>
      <c r="E21" s="56"/>
      <c r="F21" s="122"/>
      <c r="G21" s="123">
        <f>IF(F18="","-",IF(H18="","-",IF(J16*J23=0,"","-")))</f>
      </c>
      <c r="H21" s="122"/>
      <c r="I21" s="109"/>
      <c r="J21" s="56"/>
      <c r="K21" s="56"/>
      <c r="L21" s="56"/>
      <c r="M21" s="56"/>
      <c r="N21" s="69"/>
      <c r="O21" s="69"/>
      <c r="P21" s="62"/>
      <c r="Q21" s="62"/>
      <c r="R21" s="62"/>
      <c r="S21" s="80"/>
      <c r="T21" s="50"/>
      <c r="U21" s="52"/>
      <c r="V21" s="115"/>
      <c r="W21" s="68"/>
      <c r="X21" s="40"/>
      <c r="Y21" s="40"/>
      <c r="Z21" s="91"/>
      <c r="AA21" s="91"/>
      <c r="AB21" s="111"/>
      <c r="AC21" s="111"/>
      <c r="AD21" s="111"/>
      <c r="AE21" s="111"/>
      <c r="AF21" s="75"/>
      <c r="AG21" s="75"/>
      <c r="AH21" s="111"/>
      <c r="AI21" s="111"/>
      <c r="AJ21" s="111"/>
      <c r="AK21" s="43"/>
      <c r="AL21" s="43"/>
      <c r="AM21" s="43"/>
      <c r="AN21" s="43"/>
      <c r="AO21" s="43"/>
      <c r="AP21" s="43"/>
      <c r="AQ21" s="43"/>
    </row>
    <row r="22" spans="1:43" ht="15" customHeight="1">
      <c r="A22" s="364"/>
      <c r="B22" s="49"/>
      <c r="C22" s="32"/>
      <c r="D22" s="40"/>
      <c r="E22" s="40"/>
      <c r="F22" s="40"/>
      <c r="G22" s="52"/>
      <c r="H22" s="52"/>
      <c r="I22" s="109"/>
      <c r="J22" s="40"/>
      <c r="K22" s="40"/>
      <c r="L22" s="40"/>
      <c r="M22" s="40"/>
      <c r="N22" s="51"/>
      <c r="O22" s="62"/>
      <c r="P22" s="62"/>
      <c r="Q22" s="62"/>
      <c r="R22" s="62"/>
      <c r="S22" s="80"/>
      <c r="T22" s="50"/>
      <c r="U22" s="52"/>
      <c r="V22" s="115"/>
      <c r="W22" s="68"/>
      <c r="X22" s="40"/>
      <c r="Y22" s="40"/>
      <c r="AA22" s="75"/>
      <c r="AB22" s="111"/>
      <c r="AC22" s="111"/>
      <c r="AD22" s="111"/>
      <c r="AE22" s="111"/>
      <c r="AF22" s="75"/>
      <c r="AG22" s="75"/>
      <c r="AH22" s="111"/>
      <c r="AI22" s="111"/>
      <c r="AJ22" s="111"/>
      <c r="AK22" s="43"/>
      <c r="AL22" s="43"/>
      <c r="AM22" s="43"/>
      <c r="AN22" s="43"/>
      <c r="AO22" s="43"/>
      <c r="AP22" s="43"/>
      <c r="AQ22" s="43"/>
    </row>
    <row r="23" spans="1:43" ht="15" customHeight="1" thickBot="1">
      <c r="A23" s="367">
        <v>7</v>
      </c>
      <c r="B23" s="71" t="str">
        <f>IF(A23="","",VLOOKUP(A23,'参加者リスト'!$P$36:$R$121,2))</f>
        <v>河村和子</v>
      </c>
      <c r="C23" s="46" t="str">
        <f>IF(A23="","",VLOOKUP(A23,'参加者リスト'!$P$36:$R$121,3))</f>
        <v>下松ミラクル</v>
      </c>
      <c r="D23" s="104"/>
      <c r="E23" s="104"/>
      <c r="F23" s="104"/>
      <c r="G23" s="104"/>
      <c r="H23" s="104"/>
      <c r="I23" s="128"/>
      <c r="J23" s="143">
        <f>IF(F18="","",IF(F18&lt;H18,"1","0")+IF(F19&lt;H19,"1","0")+IF(F21&lt;H21,"1","0"))</f>
        <v>2</v>
      </c>
      <c r="K23" s="40"/>
      <c r="L23" s="40"/>
      <c r="M23" s="40"/>
      <c r="N23" s="51"/>
      <c r="O23" s="62"/>
      <c r="P23" s="62"/>
      <c r="Q23" s="62"/>
      <c r="R23" s="62"/>
      <c r="S23" s="80"/>
      <c r="T23" s="50"/>
      <c r="U23" s="52"/>
      <c r="V23" s="115"/>
      <c r="W23" s="68"/>
      <c r="X23" s="40"/>
      <c r="Y23" s="40"/>
      <c r="AA23" s="75"/>
      <c r="AB23" s="111"/>
      <c r="AC23" s="111"/>
      <c r="AD23" s="111"/>
      <c r="AE23" s="111"/>
      <c r="AF23" s="75"/>
      <c r="AG23" s="75"/>
      <c r="AH23" s="111"/>
      <c r="AI23" s="75"/>
      <c r="AJ23" s="75"/>
      <c r="AK23" s="43"/>
      <c r="AL23" s="43"/>
      <c r="AM23" s="43"/>
      <c r="AN23" s="43"/>
      <c r="AO23" s="43"/>
      <c r="AP23" s="43"/>
      <c r="AQ23" s="43"/>
    </row>
    <row r="24" spans="1:43" ht="15" customHeight="1" thickTop="1">
      <c r="A24" s="367">
        <v>8</v>
      </c>
      <c r="B24" s="71" t="str">
        <f>IF(A24="","",VLOOKUP(A24,'参加者リスト'!$P$36:$R$121,2))</f>
        <v>岩﨑明美</v>
      </c>
      <c r="C24" s="46" t="str">
        <f>IF(A24="","",VLOOKUP(A24,'参加者リスト'!$P$36:$R$121,3))</f>
        <v>下松ストリーム</v>
      </c>
      <c r="D24" s="40"/>
      <c r="E24" s="40"/>
      <c r="F24" s="40"/>
      <c r="G24" s="52"/>
      <c r="H24" s="52"/>
      <c r="I24" s="52"/>
      <c r="J24" s="61"/>
      <c r="K24" s="56"/>
      <c r="L24" s="56"/>
      <c r="M24" s="56"/>
      <c r="N24" s="51"/>
      <c r="O24" s="62"/>
      <c r="P24" s="69"/>
      <c r="Q24" s="69"/>
      <c r="R24" s="62"/>
      <c r="S24" s="80"/>
      <c r="T24" s="40"/>
      <c r="U24" s="52"/>
      <c r="V24" s="115"/>
      <c r="W24" s="68"/>
      <c r="X24" s="40"/>
      <c r="Y24" s="40"/>
      <c r="AA24" s="75"/>
      <c r="AB24" s="111"/>
      <c r="AC24" s="111"/>
      <c r="AD24" s="111"/>
      <c r="AE24" s="111"/>
      <c r="AF24" s="75"/>
      <c r="AG24" s="75"/>
      <c r="AH24" s="111"/>
      <c r="AI24" s="75"/>
      <c r="AJ24" s="75"/>
      <c r="AK24" s="43"/>
      <c r="AL24" s="43"/>
      <c r="AM24" s="43"/>
      <c r="AN24" s="43"/>
      <c r="AO24" s="43"/>
      <c r="AP24" s="43"/>
      <c r="AQ24" s="43"/>
    </row>
    <row r="25" spans="1:43" ht="15" customHeight="1">
      <c r="A25" s="364"/>
      <c r="B25" s="49"/>
      <c r="C25" s="33"/>
      <c r="D25" s="40"/>
      <c r="E25" s="40"/>
      <c r="F25" s="40"/>
      <c r="G25" s="52"/>
      <c r="H25" s="52"/>
      <c r="I25" s="52"/>
      <c r="J25" s="61"/>
      <c r="K25" s="56"/>
      <c r="L25" s="56"/>
      <c r="M25" s="56"/>
      <c r="N25" s="51"/>
      <c r="O25" s="62"/>
      <c r="P25" s="69"/>
      <c r="Q25" s="69"/>
      <c r="R25" s="62"/>
      <c r="S25" s="122">
        <v>15</v>
      </c>
      <c r="T25" s="52" t="s">
        <v>65</v>
      </c>
      <c r="U25" s="122">
        <v>21</v>
      </c>
      <c r="V25" s="115"/>
      <c r="W25" s="68"/>
      <c r="X25" s="40"/>
      <c r="Y25" s="40"/>
      <c r="AA25" s="75"/>
      <c r="AB25" s="111"/>
      <c r="AC25" s="111"/>
      <c r="AD25" s="111"/>
      <c r="AE25" s="111"/>
      <c r="AF25" s="75"/>
      <c r="AG25" s="75"/>
      <c r="AH25" s="111"/>
      <c r="AI25" s="75"/>
      <c r="AJ25" s="75"/>
      <c r="AK25" s="43"/>
      <c r="AL25" s="43"/>
      <c r="AM25" s="43"/>
      <c r="AN25" s="43"/>
      <c r="AO25" s="43"/>
      <c r="AP25" s="43"/>
      <c r="AQ25" s="43"/>
    </row>
    <row r="26" spans="1:43" ht="15" customHeight="1" thickBot="1">
      <c r="A26" s="364"/>
      <c r="B26" s="49"/>
      <c r="C26" s="33"/>
      <c r="D26" s="40"/>
      <c r="E26" s="40"/>
      <c r="F26" s="40"/>
      <c r="G26" s="52"/>
      <c r="H26" s="52"/>
      <c r="I26" s="52"/>
      <c r="J26" s="61"/>
      <c r="K26" s="56"/>
      <c r="L26" s="56"/>
      <c r="M26" s="56"/>
      <c r="N26" s="51"/>
      <c r="O26" s="62"/>
      <c r="P26" s="69"/>
      <c r="Q26" s="69"/>
      <c r="R26" s="62"/>
      <c r="S26" s="304">
        <v>26</v>
      </c>
      <c r="T26" s="257" t="s">
        <v>65</v>
      </c>
      <c r="U26" s="304">
        <v>24</v>
      </c>
      <c r="V26" s="115"/>
      <c r="W26" s="104"/>
      <c r="X26" s="104"/>
      <c r="Y26" s="104"/>
      <c r="AA26" s="75"/>
      <c r="AB26" s="111"/>
      <c r="AC26" s="111"/>
      <c r="AD26" s="111"/>
      <c r="AE26" s="111"/>
      <c r="AF26" s="75"/>
      <c r="AG26" s="75"/>
      <c r="AH26" s="111"/>
      <c r="AI26" s="75"/>
      <c r="AJ26" s="75"/>
      <c r="AK26" s="43"/>
      <c r="AL26" s="43"/>
      <c r="AM26" s="43"/>
      <c r="AN26" s="43"/>
      <c r="AO26" s="43"/>
      <c r="AP26" s="43"/>
      <c r="AQ26" s="43"/>
    </row>
    <row r="27" spans="1:43" ht="15" customHeight="1" thickTop="1">
      <c r="A27" s="364"/>
      <c r="B27" s="49"/>
      <c r="C27" s="32"/>
      <c r="D27" s="34"/>
      <c r="E27" s="34"/>
      <c r="F27" s="34"/>
      <c r="G27" s="81"/>
      <c r="H27" s="43"/>
      <c r="J27" s="61"/>
      <c r="K27" s="61"/>
      <c r="L27" s="61"/>
      <c r="M27" s="61"/>
      <c r="N27" s="51"/>
      <c r="O27" s="62"/>
      <c r="P27" s="62"/>
      <c r="Q27" s="62"/>
      <c r="R27" s="82"/>
      <c r="S27" s="307"/>
      <c r="T27" s="307"/>
      <c r="U27" s="307"/>
      <c r="V27" s="116"/>
      <c r="W27" s="40"/>
      <c r="X27" s="40"/>
      <c r="Y27" s="40"/>
      <c r="Z27" s="75"/>
      <c r="AA27" s="75"/>
      <c r="AB27" s="111"/>
      <c r="AC27" s="111"/>
      <c r="AD27" s="111"/>
      <c r="AE27" s="111"/>
      <c r="AF27" s="91"/>
      <c r="AG27" s="91"/>
      <c r="AH27" s="111"/>
      <c r="AI27" s="111"/>
      <c r="AJ27" s="111"/>
      <c r="AK27" s="43"/>
      <c r="AL27" s="43"/>
      <c r="AM27" s="43"/>
      <c r="AN27" s="43"/>
      <c r="AO27" s="43"/>
      <c r="AP27" s="43"/>
      <c r="AQ27" s="43"/>
    </row>
    <row r="28" spans="1:43" ht="15" customHeight="1">
      <c r="A28" s="364"/>
      <c r="B28" s="49"/>
      <c r="C28" s="32"/>
      <c r="D28" s="34"/>
      <c r="E28" s="34"/>
      <c r="F28" s="34"/>
      <c r="G28" s="81"/>
      <c r="H28" s="43"/>
      <c r="J28" s="61"/>
      <c r="K28" s="61"/>
      <c r="L28" s="61"/>
      <c r="M28" s="61"/>
      <c r="N28" s="51"/>
      <c r="O28" s="62"/>
      <c r="P28" s="62"/>
      <c r="Q28" s="62"/>
      <c r="R28" s="82"/>
      <c r="S28" s="122">
        <v>8</v>
      </c>
      <c r="T28" s="123" t="str">
        <f>IF(S25="","-",IF(U25="","-",IF(W13*W40=0,"","-")))</f>
        <v>-</v>
      </c>
      <c r="U28" s="122">
        <v>21</v>
      </c>
      <c r="V28" s="116"/>
      <c r="W28" s="34"/>
      <c r="X28" s="34"/>
      <c r="Y28" s="34"/>
      <c r="Z28" s="75"/>
      <c r="AA28" s="75"/>
      <c r="AB28" s="111"/>
      <c r="AC28" s="111"/>
      <c r="AD28" s="111"/>
      <c r="AE28" s="111"/>
      <c r="AF28" s="91"/>
      <c r="AG28" s="91"/>
      <c r="AH28" s="111"/>
      <c r="AI28" s="111"/>
      <c r="AJ28" s="111"/>
      <c r="AK28" s="43"/>
      <c r="AL28" s="43"/>
      <c r="AM28" s="43"/>
      <c r="AN28" s="43"/>
      <c r="AO28" s="43"/>
      <c r="AP28" s="43"/>
      <c r="AQ28" s="43"/>
    </row>
    <row r="29" spans="1:43" ht="15" customHeight="1">
      <c r="A29" s="364"/>
      <c r="B29" s="49"/>
      <c r="C29" s="32"/>
      <c r="D29" s="34"/>
      <c r="E29" s="34"/>
      <c r="F29" s="34"/>
      <c r="G29" s="81"/>
      <c r="H29" s="43"/>
      <c r="J29" s="61"/>
      <c r="K29" s="61"/>
      <c r="L29" s="61"/>
      <c r="M29" s="61"/>
      <c r="N29" s="51"/>
      <c r="O29" s="62"/>
      <c r="P29" s="62"/>
      <c r="Q29" s="62"/>
      <c r="R29" s="82"/>
      <c r="S29" s="34"/>
      <c r="T29" s="34"/>
      <c r="U29" s="34"/>
      <c r="V29" s="116"/>
      <c r="W29" s="34"/>
      <c r="X29" s="34"/>
      <c r="Y29" s="34"/>
      <c r="Z29" s="75"/>
      <c r="AA29" s="75"/>
      <c r="AB29" s="111"/>
      <c r="AC29" s="111"/>
      <c r="AD29" s="111"/>
      <c r="AE29" s="111"/>
      <c r="AF29" s="91"/>
      <c r="AG29" s="91"/>
      <c r="AH29" s="111"/>
      <c r="AI29" s="111"/>
      <c r="AJ29" s="111"/>
      <c r="AK29" s="43"/>
      <c r="AL29" s="43"/>
      <c r="AM29" s="43"/>
      <c r="AN29" s="43"/>
      <c r="AO29" s="43"/>
      <c r="AP29" s="43"/>
      <c r="AQ29" s="43"/>
    </row>
    <row r="30" spans="1:43" ht="15" customHeight="1">
      <c r="A30" s="364"/>
      <c r="B30" s="49"/>
      <c r="C30" s="32"/>
      <c r="D30" s="41"/>
      <c r="E30" s="41"/>
      <c r="F30" s="41"/>
      <c r="G30" s="82"/>
      <c r="H30" s="41"/>
      <c r="I30" s="80"/>
      <c r="J30" s="61"/>
      <c r="K30" s="61"/>
      <c r="L30" s="61"/>
      <c r="M30" s="61"/>
      <c r="N30" s="51"/>
      <c r="O30" s="62"/>
      <c r="P30" s="62"/>
      <c r="Q30" s="62"/>
      <c r="R30" s="82"/>
      <c r="S30" s="34"/>
      <c r="T30" s="34"/>
      <c r="U30" s="34"/>
      <c r="V30" s="116"/>
      <c r="W30" s="68"/>
      <c r="X30" s="40"/>
      <c r="Y30" s="40"/>
      <c r="Z30" s="75"/>
      <c r="AA30" s="75"/>
      <c r="AB30" s="111"/>
      <c r="AC30" s="111"/>
      <c r="AD30" s="111"/>
      <c r="AE30" s="111"/>
      <c r="AF30" s="91"/>
      <c r="AG30" s="91"/>
      <c r="AH30" s="111"/>
      <c r="AI30" s="111"/>
      <c r="AJ30" s="111"/>
      <c r="AK30" s="43"/>
      <c r="AL30" s="43"/>
      <c r="AM30" s="43"/>
      <c r="AN30" s="43"/>
      <c r="AO30" s="43"/>
      <c r="AP30" s="43"/>
      <c r="AQ30" s="43"/>
    </row>
    <row r="31" spans="1:43" ht="15" customHeight="1">
      <c r="A31" s="365"/>
      <c r="B31" s="45"/>
      <c r="C31" s="55"/>
      <c r="D31" s="40"/>
      <c r="E31" s="40"/>
      <c r="F31" s="40"/>
      <c r="G31" s="52"/>
      <c r="H31" s="52"/>
      <c r="I31" s="52"/>
      <c r="J31" s="40"/>
      <c r="K31" s="40"/>
      <c r="L31" s="40"/>
      <c r="M31" s="40"/>
      <c r="N31" s="51"/>
      <c r="O31" s="62"/>
      <c r="P31" s="62"/>
      <c r="Q31" s="62"/>
      <c r="R31" s="62"/>
      <c r="S31" s="80"/>
      <c r="T31" s="40"/>
      <c r="U31" s="52"/>
      <c r="V31" s="116"/>
      <c r="W31" s="53"/>
      <c r="X31" s="40"/>
      <c r="Y31" s="40"/>
      <c r="Z31" s="75"/>
      <c r="AA31" s="75"/>
      <c r="AB31" s="111"/>
      <c r="AC31" s="75"/>
      <c r="AD31" s="75"/>
      <c r="AE31" s="111"/>
      <c r="AF31" s="111"/>
      <c r="AG31" s="111"/>
      <c r="AH31" s="111"/>
      <c r="AI31" s="111"/>
      <c r="AJ31" s="111"/>
      <c r="AK31" s="43"/>
      <c r="AL31" s="43"/>
      <c r="AM31" s="43"/>
      <c r="AN31" s="43"/>
      <c r="AO31" s="43"/>
      <c r="AP31" s="43"/>
      <c r="AQ31" s="43"/>
    </row>
    <row r="32" spans="1:43" ht="15" customHeight="1">
      <c r="A32" s="364"/>
      <c r="B32" s="49"/>
      <c r="C32" s="32"/>
      <c r="D32" s="41"/>
      <c r="E32" s="41"/>
      <c r="F32" s="41"/>
      <c r="G32" s="82"/>
      <c r="H32" s="41"/>
      <c r="I32" s="80"/>
      <c r="J32" s="61"/>
      <c r="K32" s="61"/>
      <c r="L32" s="61"/>
      <c r="M32" s="61"/>
      <c r="N32" s="52"/>
      <c r="O32" s="52"/>
      <c r="P32" s="62"/>
      <c r="Q32" s="56"/>
      <c r="R32" s="62"/>
      <c r="S32" s="82"/>
      <c r="T32" s="69"/>
      <c r="U32" s="41"/>
      <c r="V32" s="116"/>
      <c r="W32" s="53"/>
      <c r="X32" s="40"/>
      <c r="Y32" s="40"/>
      <c r="Z32" s="75"/>
      <c r="AA32" s="75"/>
      <c r="AB32" s="111"/>
      <c r="AC32" s="75"/>
      <c r="AD32" s="75"/>
      <c r="AE32" s="111"/>
      <c r="AF32" s="111"/>
      <c r="AG32" s="111"/>
      <c r="AH32" s="111"/>
      <c r="AI32" s="111"/>
      <c r="AJ32" s="111"/>
      <c r="AK32" s="43"/>
      <c r="AL32" s="43"/>
      <c r="AM32" s="43"/>
      <c r="AN32" s="43"/>
      <c r="AO32" s="43"/>
      <c r="AP32" s="43"/>
      <c r="AQ32" s="43"/>
    </row>
    <row r="33" spans="1:43" ht="15" customHeight="1" thickBot="1">
      <c r="A33" s="367">
        <v>9</v>
      </c>
      <c r="B33" s="71" t="str">
        <f>IF(A33="","",VLOOKUP(A33,'参加者リスト'!$P$36:$R$121,2))</f>
        <v>落合直子</v>
      </c>
      <c r="C33" s="46" t="str">
        <f>IF(A33="","",VLOOKUP(A33,'参加者リスト'!$P$36:$R$121,3))</f>
        <v>防府バド同好会</v>
      </c>
      <c r="D33" s="41"/>
      <c r="E33" s="41"/>
      <c r="F33" s="41"/>
      <c r="G33" s="82"/>
      <c r="H33" s="41"/>
      <c r="I33" s="80"/>
      <c r="J33" s="61"/>
      <c r="K33" s="61"/>
      <c r="L33" s="61"/>
      <c r="M33" s="61"/>
      <c r="N33" s="52"/>
      <c r="O33" s="62"/>
      <c r="P33" s="62"/>
      <c r="Q33" s="56"/>
      <c r="R33" s="62"/>
      <c r="S33" s="62"/>
      <c r="T33" s="69"/>
      <c r="U33" s="50"/>
      <c r="V33" s="116"/>
      <c r="W33" s="53"/>
      <c r="X33" s="40"/>
      <c r="Y33" s="40"/>
      <c r="Z33" s="75"/>
      <c r="AA33" s="75"/>
      <c r="AB33" s="111"/>
      <c r="AC33" s="75"/>
      <c r="AD33" s="75"/>
      <c r="AE33" s="111"/>
      <c r="AF33" s="111"/>
      <c r="AG33" s="111"/>
      <c r="AH33" s="111"/>
      <c r="AI33" s="111"/>
      <c r="AJ33" s="111"/>
      <c r="AK33" s="43"/>
      <c r="AL33" s="43"/>
      <c r="AM33" s="43"/>
      <c r="AN33" s="43"/>
      <c r="AO33" s="43"/>
      <c r="AP33" s="43"/>
      <c r="AQ33" s="43"/>
    </row>
    <row r="34" spans="1:43" ht="15" customHeight="1" thickTop="1">
      <c r="A34" s="367">
        <v>10</v>
      </c>
      <c r="B34" s="71" t="str">
        <f>IF(A34="","",VLOOKUP(A34,'参加者リスト'!$P$36:$R$121,2))</f>
        <v>浜崎美雪</v>
      </c>
      <c r="C34" s="46" t="str">
        <f>IF(A34="","",VLOOKUP(A34,'参加者リスト'!$P$36:$R$121,3))</f>
        <v>宇部シャトルズ</v>
      </c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106"/>
      <c r="P34" s="120">
        <f>IF(L39="","",IF(L39&gt;N39,"1","0")+IF(L40&gt;N40,"1","0")+IF(L42&gt;N42,"1","0"))</f>
        <v>0</v>
      </c>
      <c r="Q34" s="62"/>
      <c r="R34" s="62"/>
      <c r="S34" s="62"/>
      <c r="T34" s="40"/>
      <c r="U34" s="40"/>
      <c r="V34" s="116"/>
      <c r="W34" s="54"/>
      <c r="X34" s="40"/>
      <c r="Y34" s="40"/>
      <c r="Z34" s="75"/>
      <c r="AA34" s="75"/>
      <c r="AB34" s="111"/>
      <c r="AC34" s="111"/>
      <c r="AD34" s="111"/>
      <c r="AE34" s="111"/>
      <c r="AF34" s="111"/>
      <c r="AG34" s="111"/>
      <c r="AH34" s="111"/>
      <c r="AI34" s="111"/>
      <c r="AJ34" s="111"/>
      <c r="AK34" s="43"/>
      <c r="AL34" s="43"/>
      <c r="AM34" s="43"/>
      <c r="AN34" s="43"/>
      <c r="AO34" s="43"/>
      <c r="AP34" s="43"/>
      <c r="AQ34" s="43"/>
    </row>
    <row r="35" spans="1:43" ht="15" customHeight="1">
      <c r="A35" s="365"/>
      <c r="B35" s="45"/>
      <c r="C35" s="55"/>
      <c r="D35" s="56"/>
      <c r="E35" s="56"/>
      <c r="F35" s="56"/>
      <c r="G35" s="80"/>
      <c r="H35" s="56"/>
      <c r="I35" s="83"/>
      <c r="J35" s="56"/>
      <c r="K35" s="56"/>
      <c r="L35" s="56"/>
      <c r="M35" s="56"/>
      <c r="N35" s="52"/>
      <c r="O35" s="109"/>
      <c r="P35" s="62"/>
      <c r="Q35" s="62"/>
      <c r="R35" s="80"/>
      <c r="S35" s="80"/>
      <c r="T35" s="40"/>
      <c r="U35" s="40"/>
      <c r="V35" s="116"/>
      <c r="W35" s="54"/>
      <c r="X35" s="40"/>
      <c r="Y35" s="40"/>
      <c r="Z35" s="75"/>
      <c r="AA35" s="75"/>
      <c r="AB35" s="111"/>
      <c r="AC35" s="111"/>
      <c r="AD35" s="111"/>
      <c r="AE35" s="111"/>
      <c r="AF35" s="111"/>
      <c r="AG35" s="111"/>
      <c r="AH35" s="111"/>
      <c r="AI35" s="111"/>
      <c r="AJ35" s="111"/>
      <c r="AK35" s="43"/>
      <c r="AL35" s="43"/>
      <c r="AM35" s="43"/>
      <c r="AN35" s="43"/>
      <c r="AO35" s="43"/>
      <c r="AP35" s="43"/>
      <c r="AQ35" s="43"/>
    </row>
    <row r="36" spans="1:43" ht="15" customHeight="1">
      <c r="A36" s="365"/>
      <c r="B36" s="45"/>
      <c r="C36" s="55"/>
      <c r="D36" s="40"/>
      <c r="E36" s="40"/>
      <c r="F36" s="40"/>
      <c r="G36" s="52"/>
      <c r="H36" s="52"/>
      <c r="I36" s="52"/>
      <c r="J36" s="40"/>
      <c r="K36" s="40"/>
      <c r="L36" s="40"/>
      <c r="M36" s="40"/>
      <c r="N36" s="51"/>
      <c r="O36" s="109"/>
      <c r="P36" s="62"/>
      <c r="Q36" s="62"/>
      <c r="R36" s="85"/>
      <c r="S36" s="85"/>
      <c r="T36" s="40"/>
      <c r="U36" s="40"/>
      <c r="V36" s="116"/>
      <c r="W36" s="54"/>
      <c r="X36" s="34"/>
      <c r="Y36" s="69"/>
      <c r="Z36" s="75"/>
      <c r="AA36" s="75"/>
      <c r="AB36" s="111"/>
      <c r="AC36" s="111"/>
      <c r="AD36" s="111"/>
      <c r="AE36" s="111"/>
      <c r="AF36" s="111"/>
      <c r="AG36" s="111"/>
      <c r="AH36" s="111"/>
      <c r="AI36" s="111"/>
      <c r="AJ36" s="111"/>
      <c r="AK36" s="43"/>
      <c r="AL36" s="43"/>
      <c r="AM36" s="43"/>
      <c r="AN36" s="43"/>
      <c r="AO36" s="43"/>
      <c r="AP36" s="43"/>
      <c r="AQ36" s="43"/>
    </row>
    <row r="37" spans="1:43" ht="15" customHeight="1">
      <c r="A37" s="365"/>
      <c r="B37" s="45"/>
      <c r="C37" s="55"/>
      <c r="D37" s="40"/>
      <c r="E37" s="40"/>
      <c r="F37" s="40"/>
      <c r="G37" s="52"/>
      <c r="H37" s="52"/>
      <c r="I37" s="52"/>
      <c r="J37" s="61"/>
      <c r="K37" s="61"/>
      <c r="L37" s="61"/>
      <c r="M37" s="61"/>
      <c r="N37" s="51"/>
      <c r="O37" s="109"/>
      <c r="P37" s="56"/>
      <c r="Q37" s="56"/>
      <c r="R37" s="85"/>
      <c r="S37" s="85"/>
      <c r="T37" s="40"/>
      <c r="U37" s="40"/>
      <c r="V37" s="116"/>
      <c r="W37" s="54"/>
      <c r="X37" s="34"/>
      <c r="Y37" s="34"/>
      <c r="Z37" s="75"/>
      <c r="AA37" s="75"/>
      <c r="AB37" s="111"/>
      <c r="AC37" s="111"/>
      <c r="AD37" s="111"/>
      <c r="AE37" s="111"/>
      <c r="AF37" s="111"/>
      <c r="AG37" s="111"/>
      <c r="AH37" s="111"/>
      <c r="AI37" s="111"/>
      <c r="AJ37" s="111"/>
      <c r="AK37" s="43"/>
      <c r="AL37" s="43"/>
      <c r="AM37" s="43"/>
      <c r="AN37" s="43"/>
      <c r="AO37" s="43"/>
      <c r="AP37" s="43"/>
      <c r="AQ37" s="43"/>
    </row>
    <row r="38" spans="1:43" ht="15" customHeight="1">
      <c r="A38" s="364"/>
      <c r="B38" s="49"/>
      <c r="C38" s="32"/>
      <c r="D38" s="41"/>
      <c r="E38" s="41"/>
      <c r="F38" s="41"/>
      <c r="G38" s="82"/>
      <c r="H38" s="41"/>
      <c r="I38" s="80"/>
      <c r="J38" s="61"/>
      <c r="K38" s="61"/>
      <c r="L38" s="61"/>
      <c r="M38" s="61"/>
      <c r="N38" s="52"/>
      <c r="O38" s="109"/>
      <c r="P38" s="56"/>
      <c r="Q38" s="56"/>
      <c r="R38" s="69"/>
      <c r="S38" s="69"/>
      <c r="T38" s="40"/>
      <c r="U38" s="57"/>
      <c r="V38" s="116"/>
      <c r="W38" s="40"/>
      <c r="X38" s="40"/>
      <c r="Y38" s="40"/>
      <c r="Z38" s="75"/>
      <c r="AA38" s="75"/>
      <c r="AB38" s="111"/>
      <c r="AC38" s="91"/>
      <c r="AD38" s="91"/>
      <c r="AE38" s="111"/>
      <c r="AF38" s="111"/>
      <c r="AG38" s="111"/>
      <c r="AH38" s="111"/>
      <c r="AI38" s="111"/>
      <c r="AJ38" s="111"/>
      <c r="AK38" s="43"/>
      <c r="AL38" s="43"/>
      <c r="AM38" s="43"/>
      <c r="AN38" s="43"/>
      <c r="AO38" s="43"/>
      <c r="AP38" s="43"/>
      <c r="AQ38" s="43"/>
    </row>
    <row r="39" spans="1:43" ht="15" customHeight="1">
      <c r="A39" s="364"/>
      <c r="B39" s="49"/>
      <c r="C39" s="32"/>
      <c r="D39" s="41"/>
      <c r="E39" s="41"/>
      <c r="F39" s="41"/>
      <c r="G39" s="82"/>
      <c r="H39" s="41"/>
      <c r="I39" s="80"/>
      <c r="J39" s="61"/>
      <c r="K39" s="61"/>
      <c r="L39" s="122">
        <v>8</v>
      </c>
      <c r="M39" s="52" t="s">
        <v>65</v>
      </c>
      <c r="N39" s="122">
        <v>21</v>
      </c>
      <c r="O39" s="109"/>
      <c r="P39" s="56"/>
      <c r="Q39" s="56"/>
      <c r="R39" s="69"/>
      <c r="S39" s="69"/>
      <c r="T39" s="40"/>
      <c r="U39" s="57"/>
      <c r="V39" s="116"/>
      <c r="W39" s="40"/>
      <c r="X39" s="40"/>
      <c r="Y39" s="40"/>
      <c r="Z39" s="75"/>
      <c r="AA39" s="75"/>
      <c r="AB39" s="111"/>
      <c r="AC39" s="91"/>
      <c r="AD39" s="91"/>
      <c r="AE39" s="111"/>
      <c r="AF39" s="111"/>
      <c r="AG39" s="111"/>
      <c r="AH39" s="111"/>
      <c r="AI39" s="111"/>
      <c r="AJ39" s="111"/>
      <c r="AK39" s="43"/>
      <c r="AL39" s="43"/>
      <c r="AM39" s="43"/>
      <c r="AN39" s="43"/>
      <c r="AO39" s="43"/>
      <c r="AP39" s="43"/>
      <c r="AQ39" s="43"/>
    </row>
    <row r="40" spans="1:43" ht="15" customHeight="1" thickBot="1">
      <c r="A40" s="364"/>
      <c r="B40" s="49"/>
      <c r="C40" s="32"/>
      <c r="D40" s="41"/>
      <c r="E40" s="41"/>
      <c r="F40" s="41"/>
      <c r="G40" s="82"/>
      <c r="H40" s="41"/>
      <c r="I40" s="80"/>
      <c r="J40" s="61"/>
      <c r="K40" s="61"/>
      <c r="L40" s="304">
        <v>21</v>
      </c>
      <c r="M40" s="257" t="s">
        <v>65</v>
      </c>
      <c r="N40" s="304">
        <v>23</v>
      </c>
      <c r="O40" s="119"/>
      <c r="P40" s="117"/>
      <c r="Q40" s="117"/>
      <c r="R40" s="117"/>
      <c r="S40" s="117"/>
      <c r="T40" s="117"/>
      <c r="U40" s="117"/>
      <c r="V40" s="116"/>
      <c r="W40" s="142">
        <f>IF(S25="","",IF(S25&lt;U25,"1","0")+IF(S26&lt;U26,"1","0")+IF(S28&lt;U28,"1","0"))</f>
        <v>2</v>
      </c>
      <c r="X40" s="42"/>
      <c r="Y40" s="42"/>
      <c r="Z40" s="75"/>
      <c r="AA40" s="75"/>
      <c r="AB40" s="111"/>
      <c r="AC40" s="91"/>
      <c r="AD40" s="91"/>
      <c r="AE40" s="111"/>
      <c r="AF40" s="111"/>
      <c r="AG40" s="111"/>
      <c r="AH40" s="111"/>
      <c r="AI40" s="111"/>
      <c r="AJ40" s="111"/>
      <c r="AK40" s="43"/>
      <c r="AL40" s="43"/>
      <c r="AM40" s="43"/>
      <c r="AN40" s="43"/>
      <c r="AO40" s="43"/>
      <c r="AP40" s="43"/>
      <c r="AQ40" s="43"/>
    </row>
    <row r="41" spans="1:43" ht="15" customHeight="1" thickTop="1">
      <c r="A41" s="364"/>
      <c r="B41" s="49"/>
      <c r="C41" s="32"/>
      <c r="D41" s="41"/>
      <c r="E41" s="41"/>
      <c r="F41" s="41"/>
      <c r="G41" s="82"/>
      <c r="H41" s="41"/>
      <c r="I41" s="80"/>
      <c r="J41" s="61"/>
      <c r="K41" s="61"/>
      <c r="L41" s="307"/>
      <c r="M41" s="307"/>
      <c r="N41" s="307"/>
      <c r="O41" s="109"/>
      <c r="P41" s="64"/>
      <c r="Q41" s="64"/>
      <c r="R41" s="69"/>
      <c r="S41" s="69"/>
      <c r="T41" s="42"/>
      <c r="U41" s="42"/>
      <c r="V41" s="97"/>
      <c r="W41" s="61"/>
      <c r="Y41" s="42"/>
      <c r="Z41" s="75"/>
      <c r="AA41" s="75"/>
      <c r="AB41" s="111"/>
      <c r="AC41" s="91"/>
      <c r="AD41" s="91"/>
      <c r="AE41" s="111"/>
      <c r="AF41" s="111"/>
      <c r="AG41" s="111"/>
      <c r="AH41" s="111"/>
      <c r="AI41" s="111"/>
      <c r="AJ41" s="111"/>
      <c r="AK41" s="43"/>
      <c r="AL41" s="43"/>
      <c r="AM41" s="43"/>
      <c r="AN41" s="43"/>
      <c r="AO41" s="43"/>
      <c r="AP41" s="43"/>
      <c r="AQ41" s="43"/>
    </row>
    <row r="42" spans="1:43" ht="15" customHeight="1">
      <c r="A42" s="364"/>
      <c r="B42" s="49"/>
      <c r="C42" s="32"/>
      <c r="D42" s="41"/>
      <c r="E42" s="41"/>
      <c r="F42" s="41"/>
      <c r="G42" s="82"/>
      <c r="H42" s="41"/>
      <c r="I42" s="80"/>
      <c r="J42" s="61"/>
      <c r="K42" s="61"/>
      <c r="L42" s="122"/>
      <c r="M42" s="123">
        <f>IF(L39="","-",IF(N39="","-",IF(P34*P47=0,"","-")))</f>
      </c>
      <c r="N42" s="122"/>
      <c r="O42" s="109"/>
      <c r="P42" s="40"/>
      <c r="Q42" s="40"/>
      <c r="R42" s="69"/>
      <c r="S42" s="69"/>
      <c r="W42" s="61"/>
      <c r="Z42" s="75"/>
      <c r="AA42" s="75"/>
      <c r="AB42" s="111"/>
      <c r="AC42" s="91"/>
      <c r="AD42" s="91"/>
      <c r="AE42" s="111"/>
      <c r="AF42" s="111"/>
      <c r="AG42" s="111"/>
      <c r="AH42" s="111"/>
      <c r="AI42" s="111"/>
      <c r="AJ42" s="111"/>
      <c r="AK42" s="43"/>
      <c r="AL42" s="43"/>
      <c r="AM42" s="43"/>
      <c r="AN42" s="43"/>
      <c r="AO42" s="43"/>
      <c r="AP42" s="43"/>
      <c r="AQ42" s="43"/>
    </row>
    <row r="43" spans="1:43" ht="15" customHeight="1">
      <c r="A43" s="364"/>
      <c r="B43" s="49"/>
      <c r="C43" s="32"/>
      <c r="D43" s="41"/>
      <c r="E43" s="41"/>
      <c r="F43" s="41"/>
      <c r="G43" s="80"/>
      <c r="H43" s="56"/>
      <c r="I43" s="83"/>
      <c r="J43" s="56"/>
      <c r="K43" s="56"/>
      <c r="L43" s="56"/>
      <c r="M43" s="56"/>
      <c r="N43" s="40"/>
      <c r="O43" s="109"/>
      <c r="P43" s="40"/>
      <c r="Q43" s="40"/>
      <c r="R43" s="52"/>
      <c r="S43" s="67"/>
      <c r="Z43" s="75"/>
      <c r="AA43" s="75"/>
      <c r="AB43" s="111"/>
      <c r="AC43" s="111"/>
      <c r="AD43" s="111"/>
      <c r="AE43" s="111"/>
      <c r="AF43" s="111"/>
      <c r="AG43" s="111"/>
      <c r="AH43" s="111"/>
      <c r="AI43" s="111"/>
      <c r="AJ43" s="111"/>
      <c r="AK43" s="43"/>
      <c r="AL43" s="43"/>
      <c r="AM43" s="43"/>
      <c r="AN43" s="43"/>
      <c r="AO43" s="43"/>
      <c r="AP43" s="43"/>
      <c r="AQ43" s="43"/>
    </row>
    <row r="44" spans="1:43" ht="15" customHeight="1">
      <c r="A44" s="365"/>
      <c r="B44" s="45"/>
      <c r="C44" s="55"/>
      <c r="D44" s="40"/>
      <c r="E44" s="40"/>
      <c r="F44" s="40"/>
      <c r="G44" s="52"/>
      <c r="H44" s="52"/>
      <c r="I44" s="52"/>
      <c r="J44" s="61"/>
      <c r="K44" s="61"/>
      <c r="L44" s="61"/>
      <c r="M44" s="61"/>
      <c r="N44" s="40"/>
      <c r="O44" s="109"/>
      <c r="P44" s="40"/>
      <c r="Q44" s="40"/>
      <c r="R44" s="80"/>
      <c r="S44" s="80"/>
      <c r="Z44" s="76"/>
      <c r="AA44" s="76"/>
      <c r="AB44" s="77"/>
      <c r="AC44" s="77"/>
      <c r="AD44" s="77"/>
      <c r="AE44" s="77"/>
      <c r="AF44" s="77"/>
      <c r="AG44" s="77"/>
      <c r="AH44" s="77"/>
      <c r="AI44" s="77"/>
      <c r="AJ44" s="77"/>
      <c r="AK44" s="43"/>
      <c r="AL44" s="43"/>
      <c r="AM44" s="43"/>
      <c r="AN44" s="43"/>
      <c r="AO44" s="43"/>
      <c r="AP44" s="43"/>
      <c r="AQ44" s="43"/>
    </row>
    <row r="45" spans="1:43" ht="15" customHeight="1">
      <c r="A45" s="365"/>
      <c r="B45" s="45"/>
      <c r="C45" s="55"/>
      <c r="D45" s="40"/>
      <c r="E45" s="40"/>
      <c r="F45" s="40"/>
      <c r="G45" s="52"/>
      <c r="H45" s="52"/>
      <c r="I45" s="52"/>
      <c r="J45" s="61"/>
      <c r="K45" s="61"/>
      <c r="L45" s="61"/>
      <c r="M45" s="61"/>
      <c r="N45" s="52"/>
      <c r="O45" s="109"/>
      <c r="P45" s="53"/>
      <c r="Q45" s="53"/>
      <c r="R45" s="80"/>
      <c r="S45" s="80"/>
      <c r="Z45" s="75"/>
      <c r="AA45" s="75"/>
      <c r="AB45" s="77"/>
      <c r="AC45" s="77"/>
      <c r="AD45" s="77"/>
      <c r="AE45" s="77"/>
      <c r="AF45" s="77"/>
      <c r="AG45" s="77"/>
      <c r="AH45" s="77"/>
      <c r="AI45" s="77"/>
      <c r="AJ45" s="77"/>
      <c r="AK45" s="43"/>
      <c r="AL45" s="43"/>
      <c r="AM45" s="43"/>
      <c r="AN45" s="43"/>
      <c r="AO45" s="43"/>
      <c r="AP45" s="43"/>
      <c r="AQ45" s="43"/>
    </row>
    <row r="46" spans="1:43" ht="15" customHeight="1">
      <c r="A46" s="365"/>
      <c r="B46" s="45"/>
      <c r="C46" s="55"/>
      <c r="D46" s="40"/>
      <c r="E46" s="40"/>
      <c r="F46" s="40"/>
      <c r="G46" s="52"/>
      <c r="H46" s="52"/>
      <c r="I46" s="52"/>
      <c r="J46" s="40"/>
      <c r="K46" s="40"/>
      <c r="L46" s="40"/>
      <c r="M46" s="40"/>
      <c r="N46" s="52"/>
      <c r="O46" s="109"/>
      <c r="P46" s="53"/>
      <c r="Q46" s="53"/>
      <c r="R46" s="80"/>
      <c r="S46" s="80"/>
      <c r="Z46" s="75"/>
      <c r="AA46" s="75"/>
      <c r="AB46" s="77"/>
      <c r="AC46" s="77"/>
      <c r="AD46" s="77"/>
      <c r="AE46" s="77"/>
      <c r="AF46" s="77"/>
      <c r="AG46" s="77"/>
      <c r="AH46" s="77"/>
      <c r="AI46" s="77"/>
      <c r="AJ46" s="77"/>
      <c r="AK46" s="43"/>
      <c r="AL46" s="43"/>
      <c r="AM46" s="43"/>
      <c r="AN46" s="43"/>
      <c r="AO46" s="43"/>
      <c r="AP46" s="43"/>
      <c r="AQ46" s="43"/>
    </row>
    <row r="47" spans="1:43" ht="15" customHeight="1" thickBot="1">
      <c r="A47" s="367">
        <v>3</v>
      </c>
      <c r="B47" s="71" t="str">
        <f>IF(A47="","",VLOOKUP(A47,'参加者リスト'!$P$36:$R$121,2))</f>
        <v>岡田真由美</v>
      </c>
      <c r="C47" s="46" t="str">
        <f>IF(A47="","",VLOOKUP(A47,'参加者リスト'!$P$36:$R$121,3))</f>
        <v>ペパーミント</v>
      </c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124"/>
      <c r="P47" s="127">
        <f>IF(L39="","",IF(L39&lt;N39,"1","0")+IF(L40&lt;N40,"1","0")+IF(L42&lt;N42,"1","0"))</f>
        <v>2</v>
      </c>
      <c r="Q47" s="53"/>
      <c r="R47" s="80"/>
      <c r="S47" s="80"/>
      <c r="Z47" s="75"/>
      <c r="AA47" s="75"/>
      <c r="AB47" s="77"/>
      <c r="AC47" s="77"/>
      <c r="AD47" s="77"/>
      <c r="AE47" s="77"/>
      <c r="AF47" s="77"/>
      <c r="AG47" s="77"/>
      <c r="AH47" s="77"/>
      <c r="AI47" s="77"/>
      <c r="AJ47" s="77"/>
      <c r="AK47" s="43"/>
      <c r="AL47" s="43"/>
      <c r="AM47" s="43"/>
      <c r="AN47" s="43"/>
      <c r="AO47" s="43"/>
      <c r="AP47" s="43"/>
      <c r="AQ47" s="43"/>
    </row>
    <row r="48" spans="1:43" ht="15" customHeight="1" thickTop="1">
      <c r="A48" s="367">
        <v>4</v>
      </c>
      <c r="B48" s="71" t="str">
        <f>IF(A48="","",VLOOKUP(A48,'参加者リスト'!$P$36:$R$121,2))</f>
        <v>本村彰子</v>
      </c>
      <c r="C48" s="46" t="str">
        <f>IF(A48="","",VLOOKUP(A48,'参加者リスト'!$P$36:$R$121,3))</f>
        <v>スイートピー</v>
      </c>
      <c r="D48" s="41"/>
      <c r="E48" s="41"/>
      <c r="F48" s="41"/>
      <c r="G48" s="82"/>
      <c r="H48" s="41"/>
      <c r="I48" s="80"/>
      <c r="J48" s="61"/>
      <c r="K48" s="61"/>
      <c r="L48" s="61"/>
      <c r="M48" s="61"/>
      <c r="N48" s="52"/>
      <c r="O48" s="80"/>
      <c r="P48" s="53"/>
      <c r="Q48" s="61"/>
      <c r="T48" s="34"/>
      <c r="Z48" s="75"/>
      <c r="AA48" s="75"/>
      <c r="AB48" s="77"/>
      <c r="AC48" s="77"/>
      <c r="AD48" s="77"/>
      <c r="AE48" s="77"/>
      <c r="AF48" s="77"/>
      <c r="AG48" s="77"/>
      <c r="AH48" s="77"/>
      <c r="AI48" s="77"/>
      <c r="AJ48" s="77"/>
      <c r="AK48" s="43"/>
      <c r="AL48" s="43"/>
      <c r="AM48" s="43"/>
      <c r="AN48" s="43"/>
      <c r="AO48" s="43"/>
      <c r="AP48" s="43"/>
      <c r="AQ48" s="43"/>
    </row>
    <row r="49" spans="1:43" ht="15" customHeight="1">
      <c r="A49" s="92"/>
      <c r="C49" s="63"/>
      <c r="D49" s="40"/>
      <c r="E49" s="40"/>
      <c r="F49" s="40"/>
      <c r="G49" s="80"/>
      <c r="H49" s="40"/>
      <c r="I49" s="80"/>
      <c r="J49" s="40"/>
      <c r="K49" s="40"/>
      <c r="L49" s="40"/>
      <c r="M49" s="40"/>
      <c r="N49" s="52"/>
      <c r="O49" s="52"/>
      <c r="P49" s="53"/>
      <c r="Q49" s="61"/>
      <c r="T49" s="34"/>
      <c r="Z49" s="75"/>
      <c r="AA49" s="75"/>
      <c r="AB49" s="77"/>
      <c r="AC49" s="77"/>
      <c r="AD49" s="77"/>
      <c r="AE49" s="77"/>
      <c r="AF49" s="77"/>
      <c r="AG49" s="77"/>
      <c r="AH49" s="77"/>
      <c r="AI49" s="77"/>
      <c r="AJ49" s="77"/>
      <c r="AK49" s="43"/>
      <c r="AL49" s="43"/>
      <c r="AM49" s="43"/>
      <c r="AN49" s="43"/>
      <c r="AO49" s="43"/>
      <c r="AP49" s="43"/>
      <c r="AQ49" s="43"/>
    </row>
    <row r="50" spans="1:43" ht="15" customHeight="1">
      <c r="A50" s="92"/>
      <c r="C50" s="63"/>
      <c r="D50" s="40"/>
      <c r="E50" s="40"/>
      <c r="F50" s="40"/>
      <c r="G50" s="80"/>
      <c r="H50" s="40"/>
      <c r="I50" s="80"/>
      <c r="J50" s="40"/>
      <c r="K50" s="40"/>
      <c r="L50" s="40"/>
      <c r="M50" s="40"/>
      <c r="N50" s="52"/>
      <c r="O50" s="52"/>
      <c r="P50" s="53"/>
      <c r="Q50" s="53"/>
      <c r="Z50" s="75"/>
      <c r="AA50" s="75"/>
      <c r="AB50" s="77"/>
      <c r="AC50" s="77"/>
      <c r="AD50" s="77"/>
      <c r="AE50" s="77"/>
      <c r="AF50" s="77"/>
      <c r="AG50" s="77"/>
      <c r="AH50" s="77"/>
      <c r="AI50" s="77"/>
      <c r="AJ50" s="77"/>
      <c r="AK50" s="43"/>
      <c r="AL50" s="43"/>
      <c r="AM50" s="43"/>
      <c r="AN50" s="43"/>
      <c r="AO50" s="43"/>
      <c r="AP50" s="43"/>
      <c r="AQ50" s="43"/>
    </row>
    <row r="51" spans="1:43" ht="15" customHeight="1">
      <c r="A51" s="365"/>
      <c r="B51" s="45"/>
      <c r="C51" s="55"/>
      <c r="D51" s="40"/>
      <c r="E51" s="40"/>
      <c r="F51" s="40"/>
      <c r="G51" s="80"/>
      <c r="H51" s="40"/>
      <c r="I51" s="80"/>
      <c r="J51" s="40"/>
      <c r="K51" s="40"/>
      <c r="L51" s="40"/>
      <c r="M51" s="40"/>
      <c r="N51" s="40"/>
      <c r="O51" s="80"/>
      <c r="P51" s="40"/>
      <c r="Q51" s="40"/>
      <c r="Z51" s="76"/>
      <c r="AA51" s="76"/>
      <c r="AB51" s="77"/>
      <c r="AC51" s="77"/>
      <c r="AD51" s="77"/>
      <c r="AE51" s="77"/>
      <c r="AF51" s="77"/>
      <c r="AG51" s="77"/>
      <c r="AH51" s="77"/>
      <c r="AI51" s="77"/>
      <c r="AJ51" s="77"/>
      <c r="AK51" s="43"/>
      <c r="AL51" s="43"/>
      <c r="AM51" s="43"/>
      <c r="AN51" s="43"/>
      <c r="AO51" s="43"/>
      <c r="AP51" s="43"/>
      <c r="AQ51" s="43"/>
    </row>
  </sheetData>
  <mergeCells count="12">
    <mergeCell ref="S26:S27"/>
    <mergeCell ref="T26:T27"/>
    <mergeCell ref="U26:U27"/>
    <mergeCell ref="L40:L41"/>
    <mergeCell ref="M40:M41"/>
    <mergeCell ref="N40:N41"/>
    <mergeCell ref="L12:L13"/>
    <mergeCell ref="M12:M13"/>
    <mergeCell ref="N12:N13"/>
    <mergeCell ref="F19:F20"/>
    <mergeCell ref="G19:G20"/>
    <mergeCell ref="H19:H20"/>
  </mergeCells>
  <conditionalFormatting sqref="W26:Y26">
    <cfRule type="expression" priority="1" dxfId="4" stopIfTrue="1">
      <formula>$W$13=$W$40</formula>
    </cfRule>
  </conditionalFormatting>
  <conditionalFormatting sqref="J16 P34 W42 P37:Q39 Q48:Q49 Q32:Q33 J48:M48 L43:M43 J38:K43 L38:M38 J35:M35 J32:M33 W12 W1 P1:R1 P6:P7 J5:M5 P20:Q20 J27:J30 L15:M15 H1:M1 K24:M30 J18:M18 J8:K15 L8:M10 J21 K20:M21">
    <cfRule type="cellIs" priority="2" dxfId="3" operator="equal" stopIfTrue="1">
      <formula>2</formula>
    </cfRule>
  </conditionalFormatting>
  <conditionalFormatting sqref="J20">
    <cfRule type="expression" priority="3" dxfId="10" stopIfTrue="1">
      <formula>$J$16=$J$23</formula>
    </cfRule>
  </conditionalFormatting>
  <conditionalFormatting sqref="I24">
    <cfRule type="cellIs" priority="4" dxfId="7" operator="equal" stopIfTrue="1">
      <formula>$J$23=2</formula>
    </cfRule>
  </conditionalFormatting>
  <conditionalFormatting sqref="D47:N47">
    <cfRule type="cellIs" priority="5" dxfId="4" operator="equal" stopIfTrue="1">
      <formula>$P$47=2</formula>
    </cfRule>
  </conditionalFormatting>
  <conditionalFormatting sqref="O47">
    <cfRule type="cellIs" priority="6" dxfId="5" operator="equal" stopIfTrue="1">
      <formula>$P$47=2</formula>
    </cfRule>
  </conditionalFormatting>
  <conditionalFormatting sqref="O41:O46">
    <cfRule type="cellIs" priority="7" dxfId="6" operator="equal" stopIfTrue="1">
      <formula>$P$47=2</formula>
    </cfRule>
  </conditionalFormatting>
  <conditionalFormatting sqref="D34:N34">
    <cfRule type="cellIs" priority="8" dxfId="7" operator="equal" stopIfTrue="1">
      <formula>$P$34=2</formula>
    </cfRule>
  </conditionalFormatting>
  <conditionalFormatting sqref="O34">
    <cfRule type="cellIs" priority="9" dxfId="8" operator="equal" stopIfTrue="1">
      <formula>$P$34=2</formula>
    </cfRule>
  </conditionalFormatting>
  <conditionalFormatting sqref="O35:O40">
    <cfRule type="cellIs" priority="10" dxfId="6" operator="equal" stopIfTrue="1">
      <formula>$P$34=2</formula>
    </cfRule>
  </conditionalFormatting>
  <conditionalFormatting sqref="P40:U40">
    <cfRule type="expression" priority="11" dxfId="4" stopIfTrue="1">
      <formula>$P$34=$P$47</formula>
    </cfRule>
  </conditionalFormatting>
  <conditionalFormatting sqref="V41">
    <cfRule type="expression" priority="12" dxfId="7" stopIfTrue="1">
      <formula>$P$34=$P$47</formula>
    </cfRule>
  </conditionalFormatting>
  <conditionalFormatting sqref="D23:H23">
    <cfRule type="cellIs" priority="13" dxfId="4" operator="equal" stopIfTrue="1">
      <formula>$J$23=2</formula>
    </cfRule>
  </conditionalFormatting>
  <conditionalFormatting sqref="D16:H16">
    <cfRule type="cellIs" priority="14" dxfId="7" operator="equal" stopIfTrue="1">
      <formula>$J$16=2</formula>
    </cfRule>
  </conditionalFormatting>
  <conditionalFormatting sqref="I23">
    <cfRule type="cellIs" priority="15" dxfId="5" operator="equal" stopIfTrue="1">
      <formula>$J$23=2</formula>
    </cfRule>
  </conditionalFormatting>
  <conditionalFormatting sqref="I16">
    <cfRule type="cellIs" priority="16" dxfId="8" operator="equal" stopIfTrue="1">
      <formula>$J$16=2</formula>
    </cfRule>
  </conditionalFormatting>
  <conditionalFormatting sqref="I17:I19">
    <cfRule type="cellIs" priority="17" dxfId="6" operator="equal" stopIfTrue="1">
      <formula>$J$16=2</formula>
    </cfRule>
  </conditionalFormatting>
  <conditionalFormatting sqref="I20:I22">
    <cfRule type="cellIs" priority="18" dxfId="6" operator="equal" stopIfTrue="1">
      <formula>$J$23=2</formula>
    </cfRule>
  </conditionalFormatting>
  <conditionalFormatting sqref="J19:N19">
    <cfRule type="expression" priority="19" dxfId="11" stopIfTrue="1">
      <formula>$J$16=$J$23</formula>
    </cfRule>
  </conditionalFormatting>
  <conditionalFormatting sqref="D6:N6">
    <cfRule type="cellIs" priority="20" dxfId="7" operator="equal" stopIfTrue="1">
      <formula>$P$6=2</formula>
    </cfRule>
  </conditionalFormatting>
  <conditionalFormatting sqref="O6">
    <cfRule type="cellIs" priority="21" dxfId="8" operator="equal" stopIfTrue="1">
      <formula>$P$6=2</formula>
    </cfRule>
  </conditionalFormatting>
  <conditionalFormatting sqref="O7:O12">
    <cfRule type="cellIs" priority="22" dxfId="6" operator="equal" stopIfTrue="1">
      <formula>$P$6=2</formula>
    </cfRule>
  </conditionalFormatting>
  <conditionalFormatting sqref="O20">
    <cfRule type="expression" priority="23" dxfId="7" stopIfTrue="1">
      <formula>$J$16=$J$23</formula>
    </cfRule>
  </conditionalFormatting>
  <conditionalFormatting sqref="O13:O19">
    <cfRule type="cellIs" priority="24" dxfId="6" operator="equal" stopIfTrue="1">
      <formula>$P$19=2</formula>
    </cfRule>
  </conditionalFormatting>
  <conditionalFormatting sqref="P13:U13">
    <cfRule type="expression" priority="25" dxfId="7" stopIfTrue="1">
      <formula>$P$19=$P$6</formula>
    </cfRule>
  </conditionalFormatting>
  <conditionalFormatting sqref="V14:V26">
    <cfRule type="cellIs" priority="26" dxfId="6" operator="equal" stopIfTrue="1">
      <formula>$W$13=2</formula>
    </cfRule>
  </conditionalFormatting>
  <conditionalFormatting sqref="V27:V40">
    <cfRule type="cellIs" priority="27" dxfId="6" operator="equal" stopIfTrue="1">
      <formula>$W$40=2</formula>
    </cfRule>
  </conditionalFormatting>
  <conditionalFormatting sqref="V13">
    <cfRule type="expression" priority="28" dxfId="8" stopIfTrue="1">
      <formula>$P$6=$P$19</formula>
    </cfRule>
    <cfRule type="expression" priority="29" dxfId="6" stopIfTrue="1">
      <formula>$W$13&gt;2</formula>
    </cfRule>
    <cfRule type="cellIs" priority="30" dxfId="6" operator="equal" stopIfTrue="1">
      <formula>$W$13=2</formula>
    </cfRule>
  </conditionalFormatting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S40"/>
  <sheetViews>
    <sheetView workbookViewId="0" topLeftCell="A16">
      <selection activeCell="T38" sqref="T38"/>
    </sheetView>
  </sheetViews>
  <sheetFormatPr defaultColWidth="9.00390625" defaultRowHeight="13.5"/>
  <cols>
    <col min="1" max="1" width="11.125" style="2" bestFit="1" customWidth="1"/>
    <col min="2" max="2" width="5.125" style="2" customWidth="1"/>
    <col min="3" max="3" width="9.00390625" style="2" customWidth="1"/>
    <col min="4" max="4" width="2.50390625" style="2" bestFit="1" customWidth="1"/>
    <col min="5" max="5" width="5.50390625" style="7" customWidth="1"/>
    <col min="6" max="6" width="5.125" style="2" customWidth="1"/>
    <col min="7" max="7" width="9.00390625" style="2" customWidth="1"/>
    <col min="8" max="8" width="2.50390625" style="2" customWidth="1"/>
    <col min="9" max="9" width="5.50390625" style="2" customWidth="1"/>
    <col min="10" max="10" width="5.125" style="7" customWidth="1"/>
    <col min="11" max="11" width="9.00390625" style="7" customWidth="1"/>
    <col min="12" max="12" width="2.50390625" style="2" customWidth="1"/>
    <col min="13" max="13" width="5.125" style="2" customWidth="1"/>
    <col min="14" max="14" width="9.00390625" style="2" customWidth="1"/>
    <col min="15" max="15" width="2.50390625" style="2" customWidth="1"/>
    <col min="16" max="19" width="2.50390625" style="246" bestFit="1" customWidth="1"/>
    <col min="20" max="16384" width="9.00390625" style="2" customWidth="1"/>
  </cols>
  <sheetData>
    <row r="1" spans="1:15" ht="30" customHeight="1">
      <c r="A1" s="355" t="s">
        <v>48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</row>
    <row r="3" spans="3:11" ht="24" customHeight="1">
      <c r="C3" s="3" t="s">
        <v>9</v>
      </c>
      <c r="D3" s="4" t="s">
        <v>10</v>
      </c>
      <c r="E3" s="339">
        <v>41210</v>
      </c>
      <c r="F3" s="340"/>
      <c r="G3" s="340"/>
      <c r="H3" s="242"/>
      <c r="I3" s="242"/>
      <c r="J3" s="242"/>
      <c r="K3" s="242"/>
    </row>
    <row r="4" spans="3:5" ht="24" customHeight="1">
      <c r="C4" s="3" t="s">
        <v>11</v>
      </c>
      <c r="D4" s="4" t="s">
        <v>12</v>
      </c>
      <c r="E4" s="5" t="s">
        <v>206</v>
      </c>
    </row>
    <row r="5" spans="3:5" ht="24" customHeight="1">
      <c r="C5" s="3" t="s">
        <v>13</v>
      </c>
      <c r="D5" s="4" t="s">
        <v>12</v>
      </c>
      <c r="E5" s="2" t="s">
        <v>20</v>
      </c>
    </row>
    <row r="6" spans="3:5" ht="24" customHeight="1">
      <c r="C6" s="3" t="s">
        <v>14</v>
      </c>
      <c r="D6" s="4" t="s">
        <v>12</v>
      </c>
      <c r="E6" s="2" t="s">
        <v>207</v>
      </c>
    </row>
    <row r="7" spans="3:5" ht="24" customHeight="1">
      <c r="C7" s="3" t="s">
        <v>44</v>
      </c>
      <c r="D7" s="4" t="s">
        <v>12</v>
      </c>
      <c r="E7" s="2" t="s">
        <v>45</v>
      </c>
    </row>
    <row r="8" spans="3:9" ht="24" customHeight="1">
      <c r="C8" s="3" t="s">
        <v>15</v>
      </c>
      <c r="D8" s="4" t="s">
        <v>16</v>
      </c>
      <c r="E8" s="341" t="s">
        <v>17</v>
      </c>
      <c r="F8" s="242"/>
      <c r="G8" s="242"/>
      <c r="I8" s="2" t="s">
        <v>18</v>
      </c>
    </row>
    <row r="9" spans="3:9" ht="24" customHeight="1">
      <c r="C9" s="3" t="s">
        <v>19</v>
      </c>
      <c r="D9" s="4" t="s">
        <v>12</v>
      </c>
      <c r="E9" s="342">
        <v>61</v>
      </c>
      <c r="F9" s="340"/>
      <c r="G9" s="242"/>
      <c r="H9" s="242"/>
      <c r="I9" s="242"/>
    </row>
    <row r="12" spans="1:16" ht="30" customHeight="1">
      <c r="A12" s="6" t="s">
        <v>1</v>
      </c>
      <c r="B12" s="337" t="s">
        <v>30</v>
      </c>
      <c r="C12" s="338"/>
      <c r="D12" s="338"/>
      <c r="E12" s="6" t="s">
        <v>27</v>
      </c>
      <c r="F12" s="337" t="s">
        <v>46</v>
      </c>
      <c r="G12" s="338"/>
      <c r="H12" s="338"/>
      <c r="I12" s="6" t="s">
        <v>27</v>
      </c>
      <c r="J12" s="337" t="s">
        <v>47</v>
      </c>
      <c r="K12" s="338"/>
      <c r="L12" s="348"/>
      <c r="M12" s="337" t="s">
        <v>47</v>
      </c>
      <c r="N12" s="338"/>
      <c r="O12" s="348"/>
      <c r="P12" s="247"/>
    </row>
    <row r="13" spans="1:19" s="7" customFormat="1" ht="18" customHeight="1">
      <c r="A13" s="320" t="s">
        <v>28</v>
      </c>
      <c r="B13" s="314" t="str">
        <f>IF($P$13="","",VLOOKUP($P$13,'参加者リスト'!$A$2:$C$31,2))</f>
        <v>伊藤亮滋</v>
      </c>
      <c r="C13" s="315"/>
      <c r="D13" s="315"/>
      <c r="E13" s="343"/>
      <c r="F13" s="314" t="str">
        <f>IF($Q$13="","",VLOOKUP($Q$13,'参加者リスト'!$A$2:$C$31,2))</f>
        <v>重岩克洋</v>
      </c>
      <c r="G13" s="315"/>
      <c r="H13" s="315"/>
      <c r="I13" s="343"/>
      <c r="J13" s="314" t="str">
        <f>IF($R$13="","",VLOOKUP($R$13,'参加者リスト'!$A$2:$C$31,2))</f>
        <v>山本和義</v>
      </c>
      <c r="K13" s="315"/>
      <c r="L13" s="315"/>
      <c r="M13" s="314">
        <f>IF($S$13="","",VLOOKUP($S$13,'参加者リスト'!$A$2:$C$31,2))</f>
      </c>
      <c r="N13" s="315"/>
      <c r="O13" s="316"/>
      <c r="P13" s="248">
        <v>3</v>
      </c>
      <c r="Q13" s="248">
        <v>2</v>
      </c>
      <c r="R13" s="248">
        <v>1</v>
      </c>
      <c r="S13" s="248"/>
    </row>
    <row r="14" spans="1:19" s="7" customFormat="1" ht="18" customHeight="1">
      <c r="A14" s="345"/>
      <c r="B14" s="311" t="str">
        <f>IF(P$13="","",VLOOKUP(P$13,'参加者リスト'!$A$2:$C$31,3))</f>
        <v>周南市役所</v>
      </c>
      <c r="C14" s="312"/>
      <c r="D14" s="312"/>
      <c r="E14" s="344"/>
      <c r="F14" s="311" t="str">
        <f>IF($Q$13="","",VLOOKUP($Q$13,'参加者リスト'!$A$2:$C$31,3))</f>
        <v>柳井市役所</v>
      </c>
      <c r="G14" s="346"/>
      <c r="H14" s="347"/>
      <c r="I14" s="344"/>
      <c r="J14" s="311" t="str">
        <f>IF($R$13="","",VLOOKUP($R$13,'参加者リスト'!$A$2:$C$31,3))</f>
        <v>宇部興産</v>
      </c>
      <c r="K14" s="312"/>
      <c r="L14" s="312"/>
      <c r="M14" s="349"/>
      <c r="N14" s="350"/>
      <c r="O14" s="351"/>
      <c r="P14" s="248"/>
      <c r="Q14" s="248"/>
      <c r="R14" s="248"/>
      <c r="S14" s="248"/>
    </row>
    <row r="15" spans="1:19" s="7" customFormat="1" ht="18" customHeight="1">
      <c r="A15" s="320" t="s">
        <v>21</v>
      </c>
      <c r="B15" s="314"/>
      <c r="C15" s="315"/>
      <c r="D15" s="315"/>
      <c r="E15" s="327"/>
      <c r="F15" s="314"/>
      <c r="G15" s="315"/>
      <c r="H15" s="315"/>
      <c r="I15" s="327"/>
      <c r="J15" s="314"/>
      <c r="K15" s="315"/>
      <c r="L15" s="315"/>
      <c r="M15" s="314"/>
      <c r="N15" s="315"/>
      <c r="O15" s="316"/>
      <c r="P15" s="249"/>
      <c r="Q15" s="248"/>
      <c r="R15" s="248"/>
      <c r="S15" s="248"/>
    </row>
    <row r="16" spans="1:19" s="7" customFormat="1" ht="18" customHeight="1">
      <c r="A16" s="321"/>
      <c r="B16" s="317"/>
      <c r="C16" s="318"/>
      <c r="D16" s="318"/>
      <c r="E16" s="328"/>
      <c r="F16" s="317"/>
      <c r="G16" s="318"/>
      <c r="H16" s="318"/>
      <c r="I16" s="328"/>
      <c r="J16" s="317"/>
      <c r="K16" s="318"/>
      <c r="L16" s="318"/>
      <c r="M16" s="317"/>
      <c r="N16" s="318"/>
      <c r="O16" s="319"/>
      <c r="P16" s="249"/>
      <c r="Q16" s="248"/>
      <c r="R16" s="248"/>
      <c r="S16" s="248"/>
    </row>
    <row r="17" spans="1:19" s="7" customFormat="1" ht="18" customHeight="1">
      <c r="A17" s="322"/>
      <c r="B17" s="308"/>
      <c r="C17" s="309"/>
      <c r="D17" s="309"/>
      <c r="E17" s="328"/>
      <c r="F17" s="308"/>
      <c r="G17" s="309"/>
      <c r="H17" s="309"/>
      <c r="I17" s="328"/>
      <c r="J17" s="308"/>
      <c r="K17" s="309"/>
      <c r="L17" s="309"/>
      <c r="M17" s="308"/>
      <c r="N17" s="309"/>
      <c r="O17" s="310"/>
      <c r="P17" s="249"/>
      <c r="Q17" s="248"/>
      <c r="R17" s="248"/>
      <c r="S17" s="248"/>
    </row>
    <row r="18" spans="1:19" s="7" customFormat="1" ht="18" customHeight="1">
      <c r="A18" s="323"/>
      <c r="B18" s="317"/>
      <c r="C18" s="318"/>
      <c r="D18" s="318"/>
      <c r="E18" s="329"/>
      <c r="F18" s="317"/>
      <c r="G18" s="318"/>
      <c r="H18" s="318"/>
      <c r="I18" s="329"/>
      <c r="J18" s="317"/>
      <c r="K18" s="318"/>
      <c r="L18" s="318"/>
      <c r="M18" s="311"/>
      <c r="N18" s="312"/>
      <c r="O18" s="313"/>
      <c r="P18" s="249"/>
      <c r="Q18" s="248"/>
      <c r="R18" s="248"/>
      <c r="S18" s="248"/>
    </row>
    <row r="19" spans="1:19" s="7" customFormat="1" ht="18" customHeight="1">
      <c r="A19" s="320" t="s">
        <v>22</v>
      </c>
      <c r="B19" s="330" t="str">
        <f>IF($P$19="","",VLOOKUP($P$19,'参加者リスト'!$K$2:$M$31,2))</f>
        <v>重岩克洋</v>
      </c>
      <c r="C19" s="331"/>
      <c r="D19" s="331"/>
      <c r="E19" s="327"/>
      <c r="F19" s="330" t="str">
        <f>IF($Q$19="","",VLOOKUP($Q$19,'参加者リスト'!$K$2:$M$31,2))</f>
        <v>山本浩伸</v>
      </c>
      <c r="G19" s="331"/>
      <c r="H19" s="331"/>
      <c r="I19" s="327"/>
      <c r="J19" s="330">
        <f>IF($R$19="","",VLOOKUP($R$19,'参加者リスト'!$K$2:$M$31,2))</f>
      </c>
      <c r="K19" s="331"/>
      <c r="L19" s="331"/>
      <c r="M19" s="330">
        <f>IF($S$19="","",VLOOKUP($S$19,'参加者リスト'!$K$2:$M$31,2))</f>
      </c>
      <c r="N19" s="331"/>
      <c r="O19" s="352"/>
      <c r="P19" s="249">
        <v>3</v>
      </c>
      <c r="Q19" s="248">
        <v>7</v>
      </c>
      <c r="R19" s="248"/>
      <c r="S19" s="248"/>
    </row>
    <row r="20" spans="1:19" s="7" customFormat="1" ht="18" customHeight="1">
      <c r="A20" s="321"/>
      <c r="B20" s="317" t="str">
        <f>IF(P$19="","",VLOOKUP(P$19,'参加者リスト'!$K$2:$M$31,3))</f>
        <v>柳井市役所</v>
      </c>
      <c r="C20" s="318"/>
      <c r="D20" s="318"/>
      <c r="E20" s="328"/>
      <c r="F20" s="317" t="str">
        <f>IF(Q$19="","",VLOOKUP(Q$19,'参加者リスト'!$K$2:$M$31,3))</f>
        <v>ＨＯＦＵ　ＣＩＴＹ</v>
      </c>
      <c r="G20" s="318"/>
      <c r="H20" s="318"/>
      <c r="I20" s="328"/>
      <c r="J20" s="317"/>
      <c r="K20" s="318"/>
      <c r="L20" s="318"/>
      <c r="M20" s="317"/>
      <c r="N20" s="318"/>
      <c r="O20" s="319"/>
      <c r="P20" s="249"/>
      <c r="Q20" s="248"/>
      <c r="R20" s="248"/>
      <c r="S20" s="248"/>
    </row>
    <row r="21" spans="1:19" s="7" customFormat="1" ht="18" customHeight="1">
      <c r="A21" s="322"/>
      <c r="B21" s="332" t="str">
        <f>IF($P$21="","",VLOOKUP($P$21,'参加者リスト'!$K$2:$M$31,2))</f>
        <v>伊藤亮滋</v>
      </c>
      <c r="C21" s="333"/>
      <c r="D21" s="333"/>
      <c r="E21" s="328"/>
      <c r="F21" s="332" t="str">
        <f>IF($Q$21="","",VLOOKUP($Q$21,'参加者リスト'!$K$2:$M$31,2))</f>
        <v>高實直輝</v>
      </c>
      <c r="G21" s="333"/>
      <c r="H21" s="333"/>
      <c r="I21" s="328"/>
      <c r="J21" s="332"/>
      <c r="K21" s="333"/>
      <c r="L21" s="333"/>
      <c r="M21" s="332"/>
      <c r="N21" s="333"/>
      <c r="O21" s="353"/>
      <c r="P21" s="249">
        <v>4</v>
      </c>
      <c r="Q21" s="248">
        <v>8</v>
      </c>
      <c r="R21" s="248"/>
      <c r="S21" s="248"/>
    </row>
    <row r="22" spans="1:19" s="7" customFormat="1" ht="18" customHeight="1">
      <c r="A22" s="323"/>
      <c r="B22" s="317" t="str">
        <f>IF(P$21="","",VLOOKUP(P$21,'参加者リスト'!$K$2:$M$31,3))</f>
        <v>周南市役所</v>
      </c>
      <c r="C22" s="318"/>
      <c r="D22" s="318"/>
      <c r="E22" s="329"/>
      <c r="F22" s="317" t="str">
        <f>IF(Q$21="","",VLOOKUP(Q$21,'参加者リスト'!$K$2:$M$31,3))</f>
        <v>ＨＯＦＵ　ＣＩＴＹ</v>
      </c>
      <c r="G22" s="318"/>
      <c r="H22" s="318"/>
      <c r="I22" s="329"/>
      <c r="J22" s="317"/>
      <c r="K22" s="318"/>
      <c r="L22" s="318"/>
      <c r="M22" s="311"/>
      <c r="N22" s="312"/>
      <c r="O22" s="313"/>
      <c r="P22" s="249"/>
      <c r="Q22" s="248"/>
      <c r="R22" s="248"/>
      <c r="S22" s="248"/>
    </row>
    <row r="23" spans="1:19" ht="18" customHeight="1">
      <c r="A23" s="320" t="s">
        <v>23</v>
      </c>
      <c r="B23" s="330"/>
      <c r="C23" s="331"/>
      <c r="D23" s="331"/>
      <c r="E23" s="327"/>
      <c r="F23" s="330"/>
      <c r="G23" s="331"/>
      <c r="H23" s="331"/>
      <c r="I23" s="327"/>
      <c r="J23" s="330"/>
      <c r="K23" s="331"/>
      <c r="L23" s="331"/>
      <c r="M23" s="330"/>
      <c r="N23" s="331"/>
      <c r="O23" s="352"/>
      <c r="P23" s="249"/>
      <c r="Q23" s="248"/>
      <c r="R23" s="248"/>
      <c r="S23" s="248"/>
    </row>
    <row r="24" spans="1:19" ht="18" customHeight="1">
      <c r="A24" s="321"/>
      <c r="B24" s="317"/>
      <c r="C24" s="318"/>
      <c r="D24" s="318"/>
      <c r="E24" s="328"/>
      <c r="F24" s="317"/>
      <c r="G24" s="318"/>
      <c r="H24" s="318"/>
      <c r="I24" s="328"/>
      <c r="J24" s="317"/>
      <c r="K24" s="318"/>
      <c r="L24" s="318"/>
      <c r="M24" s="317"/>
      <c r="N24" s="318"/>
      <c r="O24" s="319"/>
      <c r="P24" s="249"/>
      <c r="Q24" s="248"/>
      <c r="R24" s="248"/>
      <c r="S24" s="248"/>
    </row>
    <row r="25" spans="1:19" ht="18" customHeight="1">
      <c r="A25" s="322"/>
      <c r="B25" s="332"/>
      <c r="C25" s="333"/>
      <c r="D25" s="333"/>
      <c r="E25" s="328"/>
      <c r="F25" s="332"/>
      <c r="G25" s="333"/>
      <c r="H25" s="333"/>
      <c r="I25" s="328"/>
      <c r="J25" s="332"/>
      <c r="K25" s="333"/>
      <c r="L25" s="333"/>
      <c r="M25" s="332"/>
      <c r="N25" s="333"/>
      <c r="O25" s="353"/>
      <c r="P25" s="249"/>
      <c r="Q25" s="248"/>
      <c r="R25" s="248"/>
      <c r="S25" s="248"/>
    </row>
    <row r="26" spans="1:19" ht="18" customHeight="1" thickBot="1">
      <c r="A26" s="354"/>
      <c r="B26" s="334"/>
      <c r="C26" s="335"/>
      <c r="D26" s="336"/>
      <c r="E26" s="329"/>
      <c r="F26" s="334"/>
      <c r="G26" s="335"/>
      <c r="H26" s="336"/>
      <c r="I26" s="329"/>
      <c r="J26" s="334"/>
      <c r="K26" s="335"/>
      <c r="L26" s="336"/>
      <c r="M26" s="334"/>
      <c r="N26" s="335"/>
      <c r="O26" s="336"/>
      <c r="P26" s="249"/>
      <c r="Q26" s="248"/>
      <c r="R26" s="248"/>
      <c r="S26" s="248"/>
    </row>
    <row r="27" spans="1:19" s="7" customFormat="1" ht="18" customHeight="1" thickTop="1">
      <c r="A27" s="321" t="s">
        <v>29</v>
      </c>
      <c r="B27" s="308"/>
      <c r="C27" s="309"/>
      <c r="D27" s="309"/>
      <c r="E27" s="356"/>
      <c r="F27" s="308"/>
      <c r="G27" s="309"/>
      <c r="H27" s="309"/>
      <c r="I27" s="356"/>
      <c r="J27" s="308"/>
      <c r="K27" s="309"/>
      <c r="L27" s="309"/>
      <c r="M27" s="308"/>
      <c r="N27" s="309"/>
      <c r="O27" s="310"/>
      <c r="P27" s="248"/>
      <c r="Q27" s="248"/>
      <c r="R27" s="248"/>
      <c r="S27" s="248"/>
    </row>
    <row r="28" spans="1:19" s="7" customFormat="1" ht="18" customHeight="1">
      <c r="A28" s="345"/>
      <c r="B28" s="311"/>
      <c r="C28" s="312"/>
      <c r="D28" s="312"/>
      <c r="E28" s="344"/>
      <c r="F28" s="311"/>
      <c r="G28" s="346"/>
      <c r="H28" s="347"/>
      <c r="I28" s="344"/>
      <c r="J28" s="311"/>
      <c r="K28" s="312"/>
      <c r="L28" s="312"/>
      <c r="M28" s="311"/>
      <c r="N28" s="312"/>
      <c r="O28" s="313"/>
      <c r="P28" s="248"/>
      <c r="Q28" s="248"/>
      <c r="R28" s="248"/>
      <c r="S28" s="248"/>
    </row>
    <row r="29" spans="1:19" ht="18" customHeight="1">
      <c r="A29" s="320" t="s">
        <v>24</v>
      </c>
      <c r="B29" s="314" t="str">
        <f>IF($P$29="","",VLOOKUP($P$29,'参加者リスト'!$F$36:$H$110,2))</f>
        <v>早川美奈子</v>
      </c>
      <c r="C29" s="315"/>
      <c r="D29" s="315"/>
      <c r="E29" s="327"/>
      <c r="F29" s="314" t="str">
        <f>IF($Q$29="","",VLOOKUP($Q$29,'参加者リスト'!$F$36:$H$110,2))</f>
        <v>水岡章予</v>
      </c>
      <c r="G29" s="315"/>
      <c r="H29" s="315"/>
      <c r="I29" s="327"/>
      <c r="J29" s="314" t="str">
        <f>IF($R$29="","",VLOOKUP($R$29,'参加者リスト'!$F$36:$H$110,2))</f>
        <v>柳井るみ子</v>
      </c>
      <c r="K29" s="315"/>
      <c r="L29" s="315"/>
      <c r="M29" s="314" t="str">
        <f>IF($S$29="","",VLOOKUP($S$29,'参加者リスト'!$F$36:$H$110,2))</f>
        <v>内田郁子</v>
      </c>
      <c r="N29" s="315"/>
      <c r="O29" s="316"/>
      <c r="P29" s="249">
        <v>1</v>
      </c>
      <c r="Q29" s="248">
        <v>3</v>
      </c>
      <c r="R29" s="248">
        <v>5</v>
      </c>
      <c r="S29" s="248">
        <v>7</v>
      </c>
    </row>
    <row r="30" spans="1:19" ht="18" customHeight="1">
      <c r="A30" s="321"/>
      <c r="B30" s="317" t="str">
        <f>IF(P$29="","",VLOOKUP(P$29,'参加者リスト'!$F$36:$H$110,3))</f>
        <v>トライアル</v>
      </c>
      <c r="C30" s="318"/>
      <c r="D30" s="318"/>
      <c r="E30" s="328"/>
      <c r="F30" s="317" t="str">
        <f>IF(Q$29="","",VLOOKUP(Q$29,'参加者リスト'!$F$36:$H$110,3))</f>
        <v>クリアーズ</v>
      </c>
      <c r="G30" s="318"/>
      <c r="H30" s="318"/>
      <c r="I30" s="328"/>
      <c r="J30" s="317" t="str">
        <f>IF(R$29="","",VLOOKUP(R$29,'参加者リスト'!$F$36:$H$110,3))</f>
        <v>サタディスマッシュ</v>
      </c>
      <c r="K30" s="318"/>
      <c r="L30" s="318"/>
      <c r="M30" s="317" t="str">
        <f>IF(S$29="","",VLOOKUP(S$29,'参加者リスト'!$F$36:$H$110,3))</f>
        <v>ハッピーレディース</v>
      </c>
      <c r="N30" s="318"/>
      <c r="O30" s="319"/>
      <c r="P30" s="249"/>
      <c r="Q30" s="248"/>
      <c r="R30" s="248"/>
      <c r="S30" s="248"/>
    </row>
    <row r="31" spans="1:19" ht="18" customHeight="1">
      <c r="A31" s="322"/>
      <c r="B31" s="308" t="str">
        <f>IF($P$31="","",VLOOKUP($P$31,'参加者リスト'!$F$36:$H$110,2))</f>
        <v>武永加代</v>
      </c>
      <c r="C31" s="309"/>
      <c r="D31" s="309"/>
      <c r="E31" s="328"/>
      <c r="F31" s="308" t="str">
        <f>IF($Q$31="","",VLOOKUP($Q$31,'参加者リスト'!$F$36:$H$110,2))</f>
        <v>平井友梨</v>
      </c>
      <c r="G31" s="309"/>
      <c r="H31" s="309"/>
      <c r="I31" s="328"/>
      <c r="J31" s="308" t="str">
        <f>IF($R$31="","",VLOOKUP($R$31,'参加者リスト'!$F$36:$H$110,2))</f>
        <v>田中信子</v>
      </c>
      <c r="K31" s="309"/>
      <c r="L31" s="309"/>
      <c r="M31" s="308" t="str">
        <f>IF($S$31="","",VLOOKUP($S$31,'参加者リスト'!$F$36:$H$110,2))</f>
        <v>倉重晴美</v>
      </c>
      <c r="N31" s="309"/>
      <c r="O31" s="310"/>
      <c r="P31" s="249">
        <v>2</v>
      </c>
      <c r="Q31" s="248">
        <v>4</v>
      </c>
      <c r="R31" s="248">
        <v>6</v>
      </c>
      <c r="S31" s="248">
        <v>8</v>
      </c>
    </row>
    <row r="32" spans="1:19" ht="18" customHeight="1">
      <c r="A32" s="323"/>
      <c r="B32" s="311" t="str">
        <f>IF(P$31="","",VLOOKUP(P$31,'参加者リスト'!$F$36:$H$110,3))</f>
        <v>トライアル</v>
      </c>
      <c r="C32" s="312"/>
      <c r="D32" s="312"/>
      <c r="E32" s="329"/>
      <c r="F32" s="311" t="str">
        <f>IF(Q$31="","",VLOOKUP(Q$31,'参加者リスト'!$F$36:$H$110,3))</f>
        <v>クリアーズ</v>
      </c>
      <c r="G32" s="312"/>
      <c r="H32" s="312"/>
      <c r="I32" s="329"/>
      <c r="J32" s="311" t="str">
        <f>IF(R$31="","",VLOOKUP(R$31,'参加者リスト'!$F$36:$H$110,3))</f>
        <v>サタディスマッシュ</v>
      </c>
      <c r="K32" s="312"/>
      <c r="L32" s="312"/>
      <c r="M32" s="311" t="str">
        <f>IF(S$31="","",VLOOKUP(S$31,'参加者リスト'!$F$36:$H$110,3))</f>
        <v>ハッピーレディース</v>
      </c>
      <c r="N32" s="312"/>
      <c r="O32" s="313"/>
      <c r="P32" s="249"/>
      <c r="Q32" s="248"/>
      <c r="R32" s="248"/>
      <c r="S32" s="248"/>
    </row>
    <row r="33" spans="1:19" ht="18" customHeight="1">
      <c r="A33" s="320" t="s">
        <v>25</v>
      </c>
      <c r="B33" s="314" t="str">
        <f>IF($P$33="","",VLOOKUP($P$33,'参加者リスト'!$K$36:$M$121,2))</f>
        <v>松原安子</v>
      </c>
      <c r="C33" s="315"/>
      <c r="D33" s="315"/>
      <c r="E33" s="324" t="s">
        <v>49</v>
      </c>
      <c r="F33" s="314" t="str">
        <f>IF($Q$33="","",VLOOKUP($Q$33,'参加者リスト'!$K$36:$M$121,2))</f>
        <v>西村真里</v>
      </c>
      <c r="G33" s="315"/>
      <c r="H33" s="315"/>
      <c r="I33" s="327"/>
      <c r="J33" s="314" t="str">
        <f>IF($R$33="","",VLOOKUP($R$33,'参加者リスト'!$K$36:$M$121,2))</f>
        <v>栗本久美</v>
      </c>
      <c r="K33" s="315"/>
      <c r="L33" s="315"/>
      <c r="M33" s="314" t="str">
        <f>IF($S$33="","",VLOOKUP($S$33,'参加者リスト'!$K$36:$M$121,2))</f>
        <v>大田宙子</v>
      </c>
      <c r="N33" s="315"/>
      <c r="O33" s="316"/>
      <c r="P33" s="249">
        <v>13</v>
      </c>
      <c r="Q33" s="248">
        <v>1</v>
      </c>
      <c r="R33" s="248">
        <v>7</v>
      </c>
      <c r="S33" s="248">
        <v>11</v>
      </c>
    </row>
    <row r="34" spans="1:19" ht="18" customHeight="1">
      <c r="A34" s="321"/>
      <c r="B34" s="317" t="str">
        <f>IF(P$33="","",VLOOKUP(P$33,'参加者リスト'!$K$36:$M$121,3))</f>
        <v>ハッピーレディース</v>
      </c>
      <c r="C34" s="318"/>
      <c r="D34" s="318"/>
      <c r="E34" s="325"/>
      <c r="F34" s="317" t="str">
        <f>IF(Q$33="","",VLOOKUP(Q$33,'参加者リスト'!$K$36:$M$121,3))</f>
        <v>クリアーズ</v>
      </c>
      <c r="G34" s="318"/>
      <c r="H34" s="318"/>
      <c r="I34" s="328"/>
      <c r="J34" s="317" t="str">
        <f>IF(R$33="","",VLOOKUP(R$33,'参加者リスト'!$K$36:$M$121,3))</f>
        <v>山口ふしのクラブ</v>
      </c>
      <c r="K34" s="318"/>
      <c r="L34" s="318"/>
      <c r="M34" s="317" t="str">
        <f>IF(S$33="","",VLOOKUP(S$33,'参加者リスト'!$K$36:$M$121,3))</f>
        <v>宇部シャトルズ</v>
      </c>
      <c r="N34" s="318"/>
      <c r="O34" s="319"/>
      <c r="P34" s="249"/>
      <c r="Q34" s="248"/>
      <c r="R34" s="248"/>
      <c r="S34" s="248"/>
    </row>
    <row r="35" spans="1:19" ht="18" customHeight="1">
      <c r="A35" s="322"/>
      <c r="B35" s="308" t="str">
        <f>IF($P$35="","",VLOOKUP($P$35,'参加者リスト'!$K$36:$M$121,2))</f>
        <v>伊藤芽美</v>
      </c>
      <c r="C35" s="309"/>
      <c r="D35" s="309"/>
      <c r="E35" s="325"/>
      <c r="F35" s="308" t="str">
        <f>IF($Q$35="","",VLOOKUP($Q$35,'参加者リスト'!$K$36:$M$121,2))</f>
        <v>大西香織</v>
      </c>
      <c r="G35" s="309"/>
      <c r="H35" s="309"/>
      <c r="I35" s="328"/>
      <c r="J35" s="308" t="str">
        <f>IF($R$35="","",VLOOKUP($R$35,'参加者リスト'!$K$36:$M$121,2))</f>
        <v>福田幸子</v>
      </c>
      <c r="K35" s="309"/>
      <c r="L35" s="309"/>
      <c r="M35" s="308" t="str">
        <f>IF($S$35="","",VLOOKUP($S$35,'参加者リスト'!$K$36:$M$121,2))</f>
        <v>松永千史</v>
      </c>
      <c r="N35" s="309"/>
      <c r="O35" s="310"/>
      <c r="P35" s="249">
        <v>14</v>
      </c>
      <c r="Q35" s="248">
        <v>2</v>
      </c>
      <c r="R35" s="248">
        <v>8</v>
      </c>
      <c r="S35" s="248">
        <v>12</v>
      </c>
    </row>
    <row r="36" spans="1:19" ht="18" customHeight="1">
      <c r="A36" s="323"/>
      <c r="B36" s="311" t="str">
        <f>IF(P$35="","",VLOOKUP(P$35,'参加者リスト'!$K$36:$M$121,3))</f>
        <v>サタディスマッシュ</v>
      </c>
      <c r="C36" s="312"/>
      <c r="D36" s="312"/>
      <c r="E36" s="326"/>
      <c r="F36" s="311" t="str">
        <f>IF(Q$35="","",VLOOKUP(Q$35,'参加者リスト'!$K$36:$M$121,3))</f>
        <v>いちごみるく</v>
      </c>
      <c r="G36" s="312"/>
      <c r="H36" s="312"/>
      <c r="I36" s="329"/>
      <c r="J36" s="311" t="str">
        <f>IF(R$35="","",VLOOKUP(R$35,'参加者リスト'!$K$36:$M$121,3))</f>
        <v>山口ふしのクラブ</v>
      </c>
      <c r="K36" s="312"/>
      <c r="L36" s="312"/>
      <c r="M36" s="311" t="str">
        <f>IF(S$35="","",VLOOKUP(S$35,'参加者リスト'!$K$36:$M$121,3))</f>
        <v>宇部シャトルズ</v>
      </c>
      <c r="N36" s="312"/>
      <c r="O36" s="313"/>
      <c r="P36" s="249"/>
      <c r="Q36" s="248"/>
      <c r="R36" s="248"/>
      <c r="S36" s="248"/>
    </row>
    <row r="37" spans="1:19" ht="18" customHeight="1">
      <c r="A37" s="320" t="s">
        <v>26</v>
      </c>
      <c r="B37" s="314" t="str">
        <f>IF($P$37="","",VLOOKUP($P$37,'参加者リスト'!$P$36:$R$125,2))</f>
        <v>岡田真由美</v>
      </c>
      <c r="C37" s="315"/>
      <c r="D37" s="315"/>
      <c r="E37" s="324" t="s">
        <v>50</v>
      </c>
      <c r="F37" s="314" t="str">
        <f>IF($Q$37="","",VLOOKUP($Q$37,'参加者リスト'!$P$36:$R$125,2))</f>
        <v>宮田敏子</v>
      </c>
      <c r="G37" s="315"/>
      <c r="H37" s="315"/>
      <c r="I37" s="327"/>
      <c r="J37" s="314" t="str">
        <f>IF($R$37="","",VLOOKUP($R$37,'参加者リスト'!$P$36:$R$125,2))</f>
        <v>落合直子</v>
      </c>
      <c r="K37" s="315"/>
      <c r="L37" s="315"/>
      <c r="M37" s="314" t="str">
        <f>IF($S$37="","",VLOOKUP($S$37,'参加者リスト'!$P$36:$R$125,2))</f>
        <v>河村和子</v>
      </c>
      <c r="N37" s="315"/>
      <c r="O37" s="316"/>
      <c r="P37" s="250">
        <v>3</v>
      </c>
      <c r="Q37" s="251">
        <v>1</v>
      </c>
      <c r="R37" s="251">
        <v>9</v>
      </c>
      <c r="S37" s="251">
        <v>7</v>
      </c>
    </row>
    <row r="38" spans="1:19" ht="18" customHeight="1">
      <c r="A38" s="321"/>
      <c r="B38" s="317" t="str">
        <f>IF(P$37="","",VLOOKUP(P$37,'参加者リスト'!$P$36:$R$125,3))</f>
        <v>ペパーミント</v>
      </c>
      <c r="C38" s="318"/>
      <c r="D38" s="318"/>
      <c r="E38" s="325"/>
      <c r="F38" s="317" t="str">
        <f>IF(Q$37="","",VLOOKUP(Q$37,'参加者リスト'!$P$36:$R$125,3))</f>
        <v>小野田チェリーズ</v>
      </c>
      <c r="G38" s="318"/>
      <c r="H38" s="318"/>
      <c r="I38" s="328"/>
      <c r="J38" s="317" t="str">
        <f>IF(R$37="","",VLOOKUP(R$37,'参加者リスト'!$P$36:$R$125,3))</f>
        <v>防府バド同好会</v>
      </c>
      <c r="K38" s="318"/>
      <c r="L38" s="318"/>
      <c r="M38" s="317" t="str">
        <f>IF(S$37="","",VLOOKUP(S$37,'参加者リスト'!$P$36:$R$125,3))</f>
        <v>下松ミラクル</v>
      </c>
      <c r="N38" s="318"/>
      <c r="O38" s="319"/>
      <c r="P38" s="250"/>
      <c r="Q38" s="251"/>
      <c r="R38" s="251"/>
      <c r="S38" s="251"/>
    </row>
    <row r="39" spans="1:19" ht="18" customHeight="1">
      <c r="A39" s="322"/>
      <c r="B39" s="308" t="str">
        <f>IF($P$39="","",VLOOKUP($P$39,'参加者リスト'!$P$36:$R$125,2))</f>
        <v>本村彰子</v>
      </c>
      <c r="C39" s="309"/>
      <c r="D39" s="309"/>
      <c r="E39" s="325"/>
      <c r="F39" s="308" t="str">
        <f>IF($Q$39="","",VLOOKUP($Q$39,'参加者リスト'!$P$36:$R$125,2))</f>
        <v>広政利江子</v>
      </c>
      <c r="G39" s="309"/>
      <c r="H39" s="309"/>
      <c r="I39" s="328"/>
      <c r="J39" s="308" t="str">
        <f>IF($R$39="","",VLOOKUP($R$39,'参加者リスト'!$P$36:$R$125,2))</f>
        <v>浜崎美雪</v>
      </c>
      <c r="K39" s="309"/>
      <c r="L39" s="309"/>
      <c r="M39" s="308" t="str">
        <f>IF($S$39="","",VLOOKUP($S$39,'参加者リスト'!$P$36:$R$125,2))</f>
        <v>岩﨑明美</v>
      </c>
      <c r="N39" s="309"/>
      <c r="O39" s="310"/>
      <c r="P39" s="250">
        <v>4</v>
      </c>
      <c r="Q39" s="251">
        <v>2</v>
      </c>
      <c r="R39" s="251">
        <v>10</v>
      </c>
      <c r="S39" s="251">
        <v>8</v>
      </c>
    </row>
    <row r="40" spans="1:19" ht="18" customHeight="1">
      <c r="A40" s="323"/>
      <c r="B40" s="311" t="str">
        <f>IF(P$39="","",VLOOKUP(P$39,'参加者リスト'!$P$36:$R$125,3))</f>
        <v>スイートピー</v>
      </c>
      <c r="C40" s="312"/>
      <c r="D40" s="313"/>
      <c r="E40" s="326"/>
      <c r="F40" s="311" t="str">
        <f>IF(Q$39="","",VLOOKUP(Q$39,'参加者リスト'!$P$36:$R$125,3))</f>
        <v>サタディスマッシュ</v>
      </c>
      <c r="G40" s="312"/>
      <c r="H40" s="313"/>
      <c r="I40" s="329"/>
      <c r="J40" s="311" t="str">
        <f>IF(R$39="","",VLOOKUP(R$39,'参加者リスト'!$P$36:$R$125,3))</f>
        <v>宇部シャトルズ</v>
      </c>
      <c r="K40" s="312"/>
      <c r="L40" s="313"/>
      <c r="M40" s="311" t="str">
        <f>IF(S$39="","",VLOOKUP(S$39,'参加者リスト'!$P$36:$R$125,3))</f>
        <v>下松ストリーム</v>
      </c>
      <c r="N40" s="312"/>
      <c r="O40" s="313"/>
      <c r="P40" s="250"/>
      <c r="Q40" s="251"/>
      <c r="R40" s="251"/>
      <c r="S40" s="251"/>
    </row>
  </sheetData>
  <mergeCells count="144">
    <mergeCell ref="I37:I40"/>
    <mergeCell ref="A1:O1"/>
    <mergeCell ref="M27:O27"/>
    <mergeCell ref="B28:D28"/>
    <mergeCell ref="F28:H28"/>
    <mergeCell ref="J28:L28"/>
    <mergeCell ref="M28:O28"/>
    <mergeCell ref="E27:E28"/>
    <mergeCell ref="I27:I28"/>
    <mergeCell ref="A27:A28"/>
    <mergeCell ref="B27:D27"/>
    <mergeCell ref="F27:H27"/>
    <mergeCell ref="J27:L27"/>
    <mergeCell ref="F26:H26"/>
    <mergeCell ref="J26:L26"/>
    <mergeCell ref="M26:O26"/>
    <mergeCell ref="E23:E26"/>
    <mergeCell ref="I23:I26"/>
    <mergeCell ref="M23:O23"/>
    <mergeCell ref="F24:H24"/>
    <mergeCell ref="J24:L24"/>
    <mergeCell ref="M24:O24"/>
    <mergeCell ref="M25:O25"/>
    <mergeCell ref="A23:A26"/>
    <mergeCell ref="B23:D23"/>
    <mergeCell ref="F23:H23"/>
    <mergeCell ref="J23:L23"/>
    <mergeCell ref="B25:D25"/>
    <mergeCell ref="F25:H25"/>
    <mergeCell ref="J25:L25"/>
    <mergeCell ref="F22:H22"/>
    <mergeCell ref="J22:L22"/>
    <mergeCell ref="M22:O22"/>
    <mergeCell ref="E19:E22"/>
    <mergeCell ref="I19:I22"/>
    <mergeCell ref="F21:H21"/>
    <mergeCell ref="J21:L21"/>
    <mergeCell ref="M21:O21"/>
    <mergeCell ref="F19:H19"/>
    <mergeCell ref="J19:L19"/>
    <mergeCell ref="M19:O19"/>
    <mergeCell ref="B20:D20"/>
    <mergeCell ref="F20:H20"/>
    <mergeCell ref="J20:L20"/>
    <mergeCell ref="M20:O20"/>
    <mergeCell ref="J17:L17"/>
    <mergeCell ref="M17:O17"/>
    <mergeCell ref="B18:D18"/>
    <mergeCell ref="F18:H18"/>
    <mergeCell ref="J18:L18"/>
    <mergeCell ref="M18:O18"/>
    <mergeCell ref="E15:E18"/>
    <mergeCell ref="I15:I18"/>
    <mergeCell ref="J15:L15"/>
    <mergeCell ref="M15:O15"/>
    <mergeCell ref="B16:D16"/>
    <mergeCell ref="F16:H16"/>
    <mergeCell ref="J16:L16"/>
    <mergeCell ref="M16:O16"/>
    <mergeCell ref="M12:O12"/>
    <mergeCell ref="J13:L13"/>
    <mergeCell ref="J14:L14"/>
    <mergeCell ref="M13:O13"/>
    <mergeCell ref="M14:O14"/>
    <mergeCell ref="F14:H14"/>
    <mergeCell ref="J12:L12"/>
    <mergeCell ref="A29:A32"/>
    <mergeCell ref="B29:D29"/>
    <mergeCell ref="F29:H29"/>
    <mergeCell ref="J29:L29"/>
    <mergeCell ref="B30:D30"/>
    <mergeCell ref="F30:H30"/>
    <mergeCell ref="J30:L30"/>
    <mergeCell ref="F17:H17"/>
    <mergeCell ref="A13:A14"/>
    <mergeCell ref="B12:D12"/>
    <mergeCell ref="B13:D13"/>
    <mergeCell ref="B14:D14"/>
    <mergeCell ref="F12:H12"/>
    <mergeCell ref="M29:O29"/>
    <mergeCell ref="E3:K3"/>
    <mergeCell ref="E8:G8"/>
    <mergeCell ref="E9:I9"/>
    <mergeCell ref="E13:E14"/>
    <mergeCell ref="I13:I14"/>
    <mergeCell ref="E29:E32"/>
    <mergeCell ref="M30:O30"/>
    <mergeCell ref="F13:H13"/>
    <mergeCell ref="F31:H31"/>
    <mergeCell ref="J31:L31"/>
    <mergeCell ref="M31:O31"/>
    <mergeCell ref="I29:I32"/>
    <mergeCell ref="F32:H32"/>
    <mergeCell ref="J32:L32"/>
    <mergeCell ref="M32:O32"/>
    <mergeCell ref="B17:D17"/>
    <mergeCell ref="A15:A18"/>
    <mergeCell ref="A19:A22"/>
    <mergeCell ref="B32:D32"/>
    <mergeCell ref="B31:D31"/>
    <mergeCell ref="B19:D19"/>
    <mergeCell ref="B22:D22"/>
    <mergeCell ref="B21:D21"/>
    <mergeCell ref="B26:D26"/>
    <mergeCell ref="B24:D24"/>
    <mergeCell ref="A33:A36"/>
    <mergeCell ref="B33:D33"/>
    <mergeCell ref="F33:H33"/>
    <mergeCell ref="J33:L33"/>
    <mergeCell ref="F35:H35"/>
    <mergeCell ref="J35:L35"/>
    <mergeCell ref="M33:O33"/>
    <mergeCell ref="B34:D34"/>
    <mergeCell ref="F34:H34"/>
    <mergeCell ref="B15:D15"/>
    <mergeCell ref="F15:H15"/>
    <mergeCell ref="J34:L34"/>
    <mergeCell ref="M34:O34"/>
    <mergeCell ref="E33:E36"/>
    <mergeCell ref="I33:I36"/>
    <mergeCell ref="B35:D35"/>
    <mergeCell ref="M35:O35"/>
    <mergeCell ref="B36:D36"/>
    <mergeCell ref="F36:H36"/>
    <mergeCell ref="J36:L36"/>
    <mergeCell ref="M36:O36"/>
    <mergeCell ref="A37:A40"/>
    <mergeCell ref="B37:D37"/>
    <mergeCell ref="F37:H37"/>
    <mergeCell ref="B38:D38"/>
    <mergeCell ref="F38:H38"/>
    <mergeCell ref="B39:D39"/>
    <mergeCell ref="F39:H39"/>
    <mergeCell ref="B40:D40"/>
    <mergeCell ref="F40:H40"/>
    <mergeCell ref="E37:E40"/>
    <mergeCell ref="J37:L37"/>
    <mergeCell ref="M37:O37"/>
    <mergeCell ref="J38:L38"/>
    <mergeCell ref="M38:O38"/>
    <mergeCell ref="J39:L39"/>
    <mergeCell ref="M39:O39"/>
    <mergeCell ref="J40:L40"/>
    <mergeCell ref="M40:O40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3"/>
  <dimension ref="A1:M34"/>
  <sheetViews>
    <sheetView workbookViewId="0" topLeftCell="A1">
      <selection activeCell="H22" sqref="H22"/>
    </sheetView>
  </sheetViews>
  <sheetFormatPr defaultColWidth="9.00390625" defaultRowHeight="13.5"/>
  <cols>
    <col min="2" max="2" width="11.375" style="0" customWidth="1"/>
    <col min="3" max="8" width="11.375" style="151" customWidth="1"/>
    <col min="9" max="13" width="11.375" style="0" customWidth="1"/>
  </cols>
  <sheetData>
    <row r="1" spans="1:13" ht="24">
      <c r="A1" s="363" t="s">
        <v>43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2" spans="1:13" ht="12" customHeight="1">
      <c r="A2" s="10"/>
      <c r="B2" s="10"/>
      <c r="C2" s="163"/>
      <c r="D2" s="163"/>
      <c r="E2" s="163"/>
      <c r="F2" s="163"/>
      <c r="G2" s="163"/>
      <c r="H2" s="163"/>
      <c r="I2" s="10"/>
      <c r="J2" s="10"/>
      <c r="K2" s="10"/>
      <c r="L2" s="10"/>
      <c r="M2" s="10"/>
    </row>
    <row r="3" spans="1:13" ht="15.75" customHeight="1">
      <c r="A3" s="8" t="s">
        <v>31</v>
      </c>
      <c r="B3" s="360" t="s">
        <v>33</v>
      </c>
      <c r="C3" s="359" t="s">
        <v>34</v>
      </c>
      <c r="D3" s="359" t="s">
        <v>35</v>
      </c>
      <c r="E3" s="359" t="s">
        <v>36</v>
      </c>
      <c r="F3" s="359" t="s">
        <v>37</v>
      </c>
      <c r="G3" s="359" t="s">
        <v>38</v>
      </c>
      <c r="H3" s="359" t="s">
        <v>39</v>
      </c>
      <c r="I3" s="360" t="s">
        <v>40</v>
      </c>
      <c r="J3" s="360" t="s">
        <v>41</v>
      </c>
      <c r="K3" s="360" t="s">
        <v>42</v>
      </c>
      <c r="L3" s="360" t="s">
        <v>151</v>
      </c>
      <c r="M3" s="360" t="s">
        <v>152</v>
      </c>
    </row>
    <row r="4" spans="1:13" ht="15.75" customHeight="1">
      <c r="A4" s="9" t="s">
        <v>32</v>
      </c>
      <c r="B4" s="326"/>
      <c r="C4" s="323"/>
      <c r="D4" s="323"/>
      <c r="E4" s="323"/>
      <c r="F4" s="323"/>
      <c r="G4" s="323"/>
      <c r="H4" s="323"/>
      <c r="I4" s="326"/>
      <c r="J4" s="326"/>
      <c r="K4" s="326"/>
      <c r="L4" s="326"/>
      <c r="M4" s="326"/>
    </row>
    <row r="5" spans="1:13" ht="18" customHeight="1">
      <c r="A5" s="357">
        <v>0.3958333333333333</v>
      </c>
      <c r="B5" s="14"/>
      <c r="C5" s="14" t="s">
        <v>57</v>
      </c>
      <c r="D5" s="158" t="s">
        <v>24</v>
      </c>
      <c r="E5" s="158"/>
      <c r="F5" s="158" t="s">
        <v>25</v>
      </c>
      <c r="G5" s="158" t="s">
        <v>25</v>
      </c>
      <c r="H5" s="158" t="s">
        <v>25</v>
      </c>
      <c r="I5" s="14"/>
      <c r="J5" s="14"/>
      <c r="K5" s="14"/>
      <c r="L5" s="158" t="s">
        <v>26</v>
      </c>
      <c r="M5" s="14"/>
    </row>
    <row r="6" spans="1:13" ht="18" customHeight="1">
      <c r="A6" s="358"/>
      <c r="B6" s="15"/>
      <c r="C6" s="15">
        <v>1</v>
      </c>
      <c r="D6" s="159">
        <v>1</v>
      </c>
      <c r="E6" s="159"/>
      <c r="F6" s="159">
        <v>1</v>
      </c>
      <c r="G6" s="159">
        <v>2</v>
      </c>
      <c r="H6" s="159">
        <v>3</v>
      </c>
      <c r="I6" s="15"/>
      <c r="J6" s="15"/>
      <c r="K6" s="15"/>
      <c r="L6" s="159">
        <v>1</v>
      </c>
      <c r="M6" s="15"/>
    </row>
    <row r="7" spans="1:13" ht="18" customHeight="1">
      <c r="A7" s="154" t="s">
        <v>153</v>
      </c>
      <c r="B7" s="157"/>
      <c r="C7" s="157" t="s">
        <v>154</v>
      </c>
      <c r="D7" s="164" t="s">
        <v>165</v>
      </c>
      <c r="E7" s="164"/>
      <c r="F7" s="164" t="s">
        <v>171</v>
      </c>
      <c r="G7" s="164" t="s">
        <v>173</v>
      </c>
      <c r="H7" s="164" t="s">
        <v>175</v>
      </c>
      <c r="I7" s="155"/>
      <c r="J7" s="155"/>
      <c r="K7" s="155"/>
      <c r="L7" s="164" t="s">
        <v>198</v>
      </c>
      <c r="M7" s="155"/>
    </row>
    <row r="8" spans="1:13" ht="18" customHeight="1">
      <c r="A8" s="152" t="s">
        <v>155</v>
      </c>
      <c r="B8" s="156"/>
      <c r="C8" s="156" t="s">
        <v>158</v>
      </c>
      <c r="D8" s="165" t="s">
        <v>166</v>
      </c>
      <c r="E8" s="165"/>
      <c r="F8" s="165" t="s">
        <v>172</v>
      </c>
      <c r="G8" s="165" t="s">
        <v>174</v>
      </c>
      <c r="H8" s="165" t="s">
        <v>176</v>
      </c>
      <c r="I8" s="153"/>
      <c r="J8" s="153"/>
      <c r="K8" s="153"/>
      <c r="L8" s="165" t="s">
        <v>199</v>
      </c>
      <c r="M8" s="153"/>
    </row>
    <row r="9" spans="1:13" ht="18" customHeight="1">
      <c r="A9" s="357">
        <v>0.4166666666666667</v>
      </c>
      <c r="B9" s="158"/>
      <c r="C9" s="158" t="s">
        <v>57</v>
      </c>
      <c r="D9" s="158" t="s">
        <v>24</v>
      </c>
      <c r="E9" s="158"/>
      <c r="F9" s="158" t="s">
        <v>25</v>
      </c>
      <c r="G9" s="158" t="s">
        <v>25</v>
      </c>
      <c r="H9" s="158" t="s">
        <v>25</v>
      </c>
      <c r="I9" s="158" t="s">
        <v>25</v>
      </c>
      <c r="J9" s="14"/>
      <c r="K9" s="14"/>
      <c r="L9" s="158" t="s">
        <v>26</v>
      </c>
      <c r="M9" s="14"/>
    </row>
    <row r="10" spans="1:13" ht="18" customHeight="1">
      <c r="A10" s="358"/>
      <c r="B10" s="159"/>
      <c r="C10" s="159">
        <v>2</v>
      </c>
      <c r="D10" s="159">
        <v>2</v>
      </c>
      <c r="E10" s="159"/>
      <c r="F10" s="159">
        <v>4</v>
      </c>
      <c r="G10" s="159">
        <v>5</v>
      </c>
      <c r="H10" s="159">
        <v>6</v>
      </c>
      <c r="I10" s="159">
        <v>7</v>
      </c>
      <c r="J10" s="15"/>
      <c r="K10" s="15"/>
      <c r="L10" s="159">
        <v>2</v>
      </c>
      <c r="M10" s="15"/>
    </row>
    <row r="11" spans="1:13" ht="18" customHeight="1">
      <c r="A11" s="154" t="s">
        <v>153</v>
      </c>
      <c r="B11" s="157"/>
      <c r="C11" s="157" t="s">
        <v>156</v>
      </c>
      <c r="D11" s="164" t="s">
        <v>167</v>
      </c>
      <c r="E11" s="164"/>
      <c r="F11" s="164" t="s">
        <v>177</v>
      </c>
      <c r="G11" s="164" t="s">
        <v>179</v>
      </c>
      <c r="H11" s="164" t="s">
        <v>181</v>
      </c>
      <c r="I11" s="164" t="s">
        <v>183</v>
      </c>
      <c r="J11" s="155"/>
      <c r="K11" s="155"/>
      <c r="L11" s="164" t="s">
        <v>200</v>
      </c>
      <c r="M11" s="155"/>
    </row>
    <row r="12" spans="1:13" ht="18" customHeight="1">
      <c r="A12" s="152" t="s">
        <v>155</v>
      </c>
      <c r="B12" s="156"/>
      <c r="C12" s="156" t="s">
        <v>159</v>
      </c>
      <c r="D12" s="165" t="s">
        <v>168</v>
      </c>
      <c r="E12" s="165"/>
      <c r="F12" s="165" t="s">
        <v>178</v>
      </c>
      <c r="G12" s="165" t="s">
        <v>180</v>
      </c>
      <c r="H12" s="165" t="s">
        <v>182</v>
      </c>
      <c r="I12" s="165" t="s">
        <v>184</v>
      </c>
      <c r="J12" s="153"/>
      <c r="K12" s="153"/>
      <c r="L12" s="165" t="s">
        <v>178</v>
      </c>
      <c r="M12" s="153"/>
    </row>
    <row r="13" spans="1:13" ht="18" customHeight="1">
      <c r="A13" s="357">
        <v>0.4375</v>
      </c>
      <c r="B13" s="158"/>
      <c r="C13" s="158" t="s">
        <v>57</v>
      </c>
      <c r="D13" s="158" t="s">
        <v>24</v>
      </c>
      <c r="E13" s="158"/>
      <c r="F13" s="158" t="s">
        <v>25</v>
      </c>
      <c r="G13" s="158" t="s">
        <v>25</v>
      </c>
      <c r="H13" s="158"/>
      <c r="I13" s="14"/>
      <c r="J13" s="14"/>
      <c r="K13" s="14"/>
      <c r="L13" s="158" t="s">
        <v>26</v>
      </c>
      <c r="M13" s="14"/>
    </row>
    <row r="14" spans="1:13" ht="18" customHeight="1">
      <c r="A14" s="358"/>
      <c r="B14" s="159"/>
      <c r="C14" s="159">
        <v>3</v>
      </c>
      <c r="D14" s="159">
        <v>3</v>
      </c>
      <c r="E14" s="159"/>
      <c r="F14" s="159">
        <v>8</v>
      </c>
      <c r="G14" s="159">
        <v>9</v>
      </c>
      <c r="H14" s="159"/>
      <c r="I14" s="15"/>
      <c r="J14" s="15"/>
      <c r="K14" s="15"/>
      <c r="L14" s="159">
        <v>3</v>
      </c>
      <c r="M14" s="15"/>
    </row>
    <row r="15" spans="1:13" ht="18" customHeight="1">
      <c r="A15" s="154" t="s">
        <v>153</v>
      </c>
      <c r="B15" s="157"/>
      <c r="C15" s="157" t="s">
        <v>157</v>
      </c>
      <c r="D15" s="164" t="s">
        <v>169</v>
      </c>
      <c r="E15" s="164"/>
      <c r="F15" s="164" t="s">
        <v>185</v>
      </c>
      <c r="G15" s="164" t="s">
        <v>186</v>
      </c>
      <c r="H15" s="164"/>
      <c r="I15" s="155"/>
      <c r="J15" s="155"/>
      <c r="K15" s="155"/>
      <c r="L15" s="164" t="s">
        <v>201</v>
      </c>
      <c r="M15" s="155"/>
    </row>
    <row r="16" spans="1:13" ht="18" customHeight="1">
      <c r="A16" s="152" t="s">
        <v>155</v>
      </c>
      <c r="B16" s="156"/>
      <c r="C16" s="156" t="s">
        <v>160</v>
      </c>
      <c r="D16" s="165" t="s">
        <v>180</v>
      </c>
      <c r="E16" s="165"/>
      <c r="F16" s="165" t="s">
        <v>187</v>
      </c>
      <c r="G16" s="165" t="s">
        <v>188</v>
      </c>
      <c r="H16" s="165"/>
      <c r="I16" s="153"/>
      <c r="J16" s="153"/>
      <c r="K16" s="153"/>
      <c r="L16" s="165" t="s">
        <v>203</v>
      </c>
      <c r="M16" s="153"/>
    </row>
    <row r="17" spans="1:13" ht="18" customHeight="1">
      <c r="A17" s="357">
        <v>0.4583333333333333</v>
      </c>
      <c r="B17" s="158"/>
      <c r="C17" s="158" t="s">
        <v>161</v>
      </c>
      <c r="D17" s="158" t="s">
        <v>24</v>
      </c>
      <c r="E17" s="158"/>
      <c r="F17" s="158" t="s">
        <v>25</v>
      </c>
      <c r="G17" s="158" t="s">
        <v>25</v>
      </c>
      <c r="H17" s="158"/>
      <c r="I17" s="14"/>
      <c r="J17" s="14"/>
      <c r="K17" s="14"/>
      <c r="L17" s="158" t="s">
        <v>26</v>
      </c>
      <c r="M17" s="14"/>
    </row>
    <row r="18" spans="1:13" ht="18" customHeight="1">
      <c r="A18" s="358"/>
      <c r="B18" s="159"/>
      <c r="C18" s="159">
        <v>1</v>
      </c>
      <c r="D18" s="159">
        <v>4</v>
      </c>
      <c r="E18" s="159"/>
      <c r="F18" s="159">
        <v>10</v>
      </c>
      <c r="G18" s="159">
        <v>11</v>
      </c>
      <c r="H18" s="159"/>
      <c r="I18" s="15"/>
      <c r="J18" s="15"/>
      <c r="K18" s="15"/>
      <c r="L18" s="159">
        <v>4</v>
      </c>
      <c r="M18" s="15"/>
    </row>
    <row r="19" spans="1:13" ht="18" customHeight="1">
      <c r="A19" s="154" t="s">
        <v>153</v>
      </c>
      <c r="B19" s="157"/>
      <c r="C19" s="157" t="s">
        <v>156</v>
      </c>
      <c r="D19" s="164" t="s">
        <v>170</v>
      </c>
      <c r="E19" s="164"/>
      <c r="F19" s="164" t="s">
        <v>189</v>
      </c>
      <c r="G19" s="164" t="s">
        <v>190</v>
      </c>
      <c r="H19" s="164"/>
      <c r="I19" s="155"/>
      <c r="J19" s="155"/>
      <c r="K19" s="155"/>
      <c r="L19" s="164" t="s">
        <v>202</v>
      </c>
      <c r="M19" s="155"/>
    </row>
    <row r="20" spans="1:13" ht="18" customHeight="1">
      <c r="A20" s="160" t="s">
        <v>155</v>
      </c>
      <c r="B20" s="161"/>
      <c r="C20" s="161" t="s">
        <v>158</v>
      </c>
      <c r="D20" s="165" t="s">
        <v>204</v>
      </c>
      <c r="E20" s="165"/>
      <c r="F20" s="165" t="s">
        <v>205</v>
      </c>
      <c r="G20" s="165" t="s">
        <v>191</v>
      </c>
      <c r="H20" s="165"/>
      <c r="I20" s="162"/>
      <c r="J20" s="162"/>
      <c r="K20" s="162"/>
      <c r="L20" s="165" t="s">
        <v>204</v>
      </c>
      <c r="M20" s="162"/>
    </row>
    <row r="21" spans="1:13" ht="18" customHeight="1">
      <c r="A21" s="357">
        <v>0.4791666666666667</v>
      </c>
      <c r="B21" s="158"/>
      <c r="C21" s="158" t="s">
        <v>161</v>
      </c>
      <c r="D21" s="158"/>
      <c r="E21" s="158"/>
      <c r="F21" s="158" t="s">
        <v>25</v>
      </c>
      <c r="G21" s="158" t="s">
        <v>25</v>
      </c>
      <c r="H21" s="158"/>
      <c r="I21" s="14"/>
      <c r="J21" s="14"/>
      <c r="K21" s="14"/>
      <c r="L21" s="14"/>
      <c r="M21" s="14"/>
    </row>
    <row r="22" spans="1:13" ht="18" customHeight="1">
      <c r="A22" s="358"/>
      <c r="B22" s="159"/>
      <c r="C22" s="159">
        <v>2</v>
      </c>
      <c r="D22" s="159"/>
      <c r="E22" s="159"/>
      <c r="F22" s="159">
        <v>12</v>
      </c>
      <c r="G22" s="159">
        <v>13</v>
      </c>
      <c r="H22" s="159"/>
      <c r="I22" s="15"/>
      <c r="J22" s="15"/>
      <c r="K22" s="15"/>
      <c r="L22" s="15"/>
      <c r="M22" s="15"/>
    </row>
    <row r="23" spans="1:13" ht="18" customHeight="1">
      <c r="A23" s="154" t="s">
        <v>153</v>
      </c>
      <c r="B23" s="157"/>
      <c r="C23" s="157" t="s">
        <v>162</v>
      </c>
      <c r="D23" s="164"/>
      <c r="E23" s="164"/>
      <c r="F23" s="164" t="s">
        <v>192</v>
      </c>
      <c r="G23" s="164" t="s">
        <v>193</v>
      </c>
      <c r="H23" s="164"/>
      <c r="I23" s="155"/>
      <c r="J23" s="155"/>
      <c r="K23" s="155"/>
      <c r="L23" s="155"/>
      <c r="M23" s="155"/>
    </row>
    <row r="24" spans="1:13" ht="18" customHeight="1">
      <c r="A24" s="160" t="s">
        <v>155</v>
      </c>
      <c r="B24" s="161"/>
      <c r="C24" s="161" t="s">
        <v>163</v>
      </c>
      <c r="D24" s="165"/>
      <c r="E24" s="165"/>
      <c r="F24" s="165" t="s">
        <v>194</v>
      </c>
      <c r="G24" s="165" t="s">
        <v>195</v>
      </c>
      <c r="H24" s="166"/>
      <c r="I24" s="162"/>
      <c r="J24" s="162"/>
      <c r="K24" s="162"/>
      <c r="L24" s="162"/>
      <c r="M24" s="162"/>
    </row>
    <row r="25" spans="1:13" ht="18" customHeight="1">
      <c r="A25" s="357">
        <v>0.5</v>
      </c>
      <c r="B25" s="158"/>
      <c r="C25" s="158" t="s">
        <v>161</v>
      </c>
      <c r="D25" s="158"/>
      <c r="E25" s="158"/>
      <c r="F25" s="158"/>
      <c r="G25" s="158" t="s">
        <v>25</v>
      </c>
      <c r="H25" s="158"/>
      <c r="I25" s="14"/>
      <c r="J25" s="14"/>
      <c r="K25" s="14"/>
      <c r="L25" s="14"/>
      <c r="M25" s="14"/>
    </row>
    <row r="26" spans="1:13" ht="18" customHeight="1">
      <c r="A26" s="358"/>
      <c r="B26" s="159"/>
      <c r="C26" s="159">
        <v>3</v>
      </c>
      <c r="D26" s="159"/>
      <c r="E26" s="159"/>
      <c r="F26" s="159"/>
      <c r="G26" s="159">
        <v>14</v>
      </c>
      <c r="H26" s="159"/>
      <c r="I26" s="15"/>
      <c r="J26" s="15"/>
      <c r="K26" s="15"/>
      <c r="L26" s="15"/>
      <c r="M26" s="15"/>
    </row>
    <row r="27" spans="1:13" ht="18" customHeight="1">
      <c r="A27" s="154" t="s">
        <v>153</v>
      </c>
      <c r="B27" s="157"/>
      <c r="C27" s="157" t="s">
        <v>164</v>
      </c>
      <c r="D27" s="164"/>
      <c r="E27" s="164"/>
      <c r="F27" s="164"/>
      <c r="G27" s="164" t="s">
        <v>196</v>
      </c>
      <c r="H27" s="164"/>
      <c r="I27" s="155"/>
      <c r="J27" s="155"/>
      <c r="K27" s="155"/>
      <c r="L27" s="155"/>
      <c r="M27" s="155"/>
    </row>
    <row r="28" spans="1:13" ht="18" customHeight="1">
      <c r="A28" s="160" t="s">
        <v>155</v>
      </c>
      <c r="B28" s="161"/>
      <c r="C28" s="161" t="s">
        <v>203</v>
      </c>
      <c r="D28" s="165"/>
      <c r="E28" s="166"/>
      <c r="F28" s="159"/>
      <c r="G28" s="165" t="s">
        <v>197</v>
      </c>
      <c r="H28" s="166"/>
      <c r="I28" s="162"/>
      <c r="J28" s="162"/>
      <c r="K28" s="162"/>
      <c r="L28" s="162"/>
      <c r="M28" s="162"/>
    </row>
    <row r="29" spans="1:13" ht="18" customHeight="1">
      <c r="A29" s="357"/>
      <c r="B29" s="14"/>
      <c r="C29" s="158"/>
      <c r="D29" s="158"/>
      <c r="E29" s="167"/>
      <c r="F29" s="72"/>
      <c r="G29" s="167"/>
      <c r="H29" s="158"/>
      <c r="I29" s="14"/>
      <c r="J29" s="14"/>
      <c r="K29" s="14"/>
      <c r="L29" s="14"/>
      <c r="M29" s="14"/>
    </row>
    <row r="30" spans="1:13" ht="18" customHeight="1">
      <c r="A30" s="358"/>
      <c r="B30" s="15"/>
      <c r="C30" s="159"/>
      <c r="D30" s="159"/>
      <c r="E30" s="168"/>
      <c r="F30" s="72"/>
      <c r="G30" s="168"/>
      <c r="H30" s="159"/>
      <c r="I30" s="15"/>
      <c r="J30" s="15"/>
      <c r="K30" s="15"/>
      <c r="L30" s="15"/>
      <c r="M30" s="15"/>
    </row>
    <row r="31" spans="1:13" ht="18" customHeight="1">
      <c r="A31" s="357"/>
      <c r="B31" s="14"/>
      <c r="C31" s="158"/>
      <c r="D31" s="158"/>
      <c r="E31" s="158"/>
      <c r="F31" s="158"/>
      <c r="G31" s="158"/>
      <c r="H31" s="158"/>
      <c r="I31" s="14"/>
      <c r="J31" s="14"/>
      <c r="K31" s="14"/>
      <c r="L31" s="14"/>
      <c r="M31" s="14"/>
    </row>
    <row r="32" spans="1:13" ht="18" customHeight="1">
      <c r="A32" s="358"/>
      <c r="B32" s="15"/>
      <c r="C32" s="159"/>
      <c r="D32" s="159"/>
      <c r="E32" s="159"/>
      <c r="F32" s="159"/>
      <c r="G32" s="159"/>
      <c r="H32" s="159"/>
      <c r="I32" s="15"/>
      <c r="J32" s="15"/>
      <c r="K32" s="15"/>
      <c r="L32" s="15"/>
      <c r="M32" s="15"/>
    </row>
    <row r="33" spans="1:13" ht="18" customHeight="1">
      <c r="A33" s="361"/>
      <c r="B33" s="14"/>
      <c r="C33" s="158"/>
      <c r="D33" s="158"/>
      <c r="E33" s="158"/>
      <c r="F33" s="158"/>
      <c r="G33" s="158"/>
      <c r="H33" s="158"/>
      <c r="I33" s="14"/>
      <c r="J33" s="14"/>
      <c r="K33" s="14"/>
      <c r="L33" s="14"/>
      <c r="M33" s="14"/>
    </row>
    <row r="34" spans="1:13" ht="18" customHeight="1">
      <c r="A34" s="362"/>
      <c r="B34" s="15"/>
      <c r="C34" s="159"/>
      <c r="D34" s="159"/>
      <c r="E34" s="159"/>
      <c r="F34" s="159"/>
      <c r="G34" s="159"/>
      <c r="H34" s="159"/>
      <c r="I34" s="15"/>
      <c r="J34" s="15"/>
      <c r="K34" s="15"/>
      <c r="L34" s="15"/>
      <c r="M34" s="15"/>
    </row>
    <row r="36" ht="18" customHeight="1"/>
  </sheetData>
  <mergeCells count="22">
    <mergeCell ref="A1:M1"/>
    <mergeCell ref="L3:L4"/>
    <mergeCell ref="M3:M4"/>
    <mergeCell ref="H3:H4"/>
    <mergeCell ref="I3:I4"/>
    <mergeCell ref="B3:B4"/>
    <mergeCell ref="C3:C4"/>
    <mergeCell ref="D3:D4"/>
    <mergeCell ref="A33:A34"/>
    <mergeCell ref="A29:A30"/>
    <mergeCell ref="J3:J4"/>
    <mergeCell ref="A31:A32"/>
    <mergeCell ref="A5:A6"/>
    <mergeCell ref="F3:F4"/>
    <mergeCell ref="G3:G4"/>
    <mergeCell ref="A17:A18"/>
    <mergeCell ref="A9:A10"/>
    <mergeCell ref="A13:A14"/>
    <mergeCell ref="A21:A22"/>
    <mergeCell ref="A25:A26"/>
    <mergeCell ref="E3:E4"/>
    <mergeCell ref="K3:K4"/>
  </mergeCells>
  <printOptions/>
  <pageMargins left="0.1968503937007874" right="0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電算統計課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nouson13</dc:creator>
  <cp:keywords/>
  <dc:description/>
  <cp:lastModifiedBy>KANKOU</cp:lastModifiedBy>
  <cp:lastPrinted>2012-11-05T03:33:11Z</cp:lastPrinted>
  <dcterms:created xsi:type="dcterms:W3CDTF">2005-09-13T03:17:06Z</dcterms:created>
  <dcterms:modified xsi:type="dcterms:W3CDTF">2012-11-05T03:38:37Z</dcterms:modified>
  <cp:category/>
  <cp:version/>
  <cp:contentType/>
  <cp:contentStatus/>
</cp:coreProperties>
</file>